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F.Makhmudjonov\Рабочий стол\"/>
    </mc:Choice>
  </mc:AlternateContent>
  <xr:revisionPtr revIDLastSave="0" documentId="8_{56DF6AB2-EFFB-4DD3-8EBF-BFDCD2046499}" xr6:coauthVersionLast="36" xr6:coauthVersionMax="36" xr10:uidLastSave="{00000000-0000-0000-0000-000000000000}"/>
  <bookViews>
    <workbookView xWindow="0" yWindow="0" windowWidth="21570" windowHeight="7980" xr2:uid="{58806778-BF2D-45B6-94BB-B9C6B9DB494B}"/>
  </bookViews>
  <sheets>
    <sheet name="основные средства" sheetId="1" r:id="rId1"/>
  </sheets>
  <definedNames>
    <definedName name="_Hlk85458690" localSheetId="0">'основные средства'!#REF!</definedName>
    <definedName name="_xlnm._FilterDatabase" localSheetId="0" hidden="1">'основные средства'!$A$2:$BA$42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47" i="1" l="1"/>
  <c r="AX47" i="1"/>
  <c r="AW47" i="1"/>
  <c r="AV47" i="1"/>
  <c r="AU47" i="1"/>
  <c r="AT47" i="1"/>
  <c r="AS47" i="1"/>
  <c r="AR47" i="1"/>
  <c r="AP47" i="1"/>
  <c r="AO47" i="1"/>
  <c r="AN47" i="1"/>
  <c r="AM47" i="1"/>
  <c r="AL47" i="1"/>
  <c r="AJ47" i="1"/>
  <c r="AI47" i="1"/>
  <c r="AH47" i="1"/>
  <c r="AF47" i="1"/>
  <c r="AD47" i="1"/>
  <c r="AE42" i="1"/>
  <c r="P42" i="1"/>
  <c r="N42" i="1"/>
  <c r="AG41" i="1"/>
  <c r="P41" i="1"/>
  <c r="N41" i="1"/>
  <c r="AG40" i="1"/>
  <c r="P40" i="1"/>
  <c r="N40" i="1"/>
  <c r="AG39" i="1"/>
  <c r="P39" i="1"/>
  <c r="N39" i="1"/>
  <c r="AG38" i="1"/>
  <c r="P38" i="1"/>
  <c r="N38" i="1"/>
  <c r="AG37" i="1"/>
  <c r="P37" i="1"/>
  <c r="N37" i="1"/>
  <c r="AE36" i="1"/>
  <c r="P36" i="1"/>
  <c r="N36" i="1"/>
  <c r="AG35" i="1"/>
  <c r="P35" i="1"/>
  <c r="N35" i="1"/>
  <c r="AE34" i="1"/>
  <c r="P34" i="1"/>
  <c r="N34" i="1"/>
  <c r="AG33" i="1"/>
  <c r="P33" i="1"/>
  <c r="N33" i="1"/>
  <c r="AE32" i="1"/>
  <c r="P32" i="1"/>
  <c r="L32" i="1"/>
  <c r="N32" i="1" s="1"/>
  <c r="AY31" i="1"/>
  <c r="P31" i="1"/>
  <c r="L31" i="1"/>
  <c r="N31" i="1" s="1"/>
  <c r="AY30" i="1"/>
  <c r="P30" i="1"/>
  <c r="L30" i="1"/>
  <c r="N30" i="1" s="1"/>
  <c r="AY29" i="1"/>
  <c r="P29" i="1"/>
  <c r="L29" i="1"/>
  <c r="N29" i="1" s="1"/>
  <c r="AY28" i="1"/>
  <c r="P28" i="1"/>
  <c r="L28" i="1"/>
  <c r="N28" i="1" s="1"/>
  <c r="AY27" i="1"/>
  <c r="P27" i="1"/>
  <c r="L27" i="1"/>
  <c r="N27" i="1" s="1"/>
  <c r="AY26" i="1"/>
  <c r="P26" i="1"/>
  <c r="L26" i="1"/>
  <c r="N26" i="1" s="1"/>
  <c r="AQ25" i="1"/>
  <c r="BA25" i="1" s="1"/>
  <c r="BA47" i="1" s="1"/>
  <c r="N25" i="1"/>
  <c r="AE24" i="1"/>
  <c r="P24" i="1"/>
  <c r="N24" i="1"/>
  <c r="AQ23" i="1"/>
  <c r="AQ47" i="1" s="1"/>
  <c r="P23" i="1"/>
  <c r="N23" i="1"/>
  <c r="AY22" i="1"/>
  <c r="P22" i="1"/>
  <c r="L22" i="1"/>
  <c r="N22" i="1" s="1"/>
  <c r="AE21" i="1"/>
  <c r="P21" i="1"/>
  <c r="N21" i="1"/>
  <c r="AE20" i="1"/>
  <c r="P20" i="1"/>
  <c r="N20" i="1"/>
  <c r="AE19" i="1"/>
  <c r="P19" i="1"/>
  <c r="N19" i="1"/>
  <c r="AE18" i="1"/>
  <c r="P18" i="1"/>
  <c r="N18" i="1"/>
  <c r="AE17" i="1"/>
  <c r="P17" i="1"/>
  <c r="L17" i="1"/>
  <c r="N17" i="1" s="1"/>
  <c r="AE16" i="1"/>
  <c r="P16" i="1"/>
  <c r="N16" i="1"/>
  <c r="AE15" i="1"/>
  <c r="P15" i="1"/>
  <c r="N15" i="1"/>
  <c r="AE14" i="1"/>
  <c r="P14" i="1"/>
  <c r="N14" i="1"/>
  <c r="AE13" i="1"/>
  <c r="P13" i="1"/>
  <c r="N13" i="1"/>
  <c r="AE12" i="1"/>
  <c r="P12" i="1"/>
  <c r="N12" i="1"/>
  <c r="AE11" i="1"/>
  <c r="P11" i="1"/>
  <c r="N11" i="1"/>
  <c r="AE10" i="1"/>
  <c r="P10" i="1"/>
  <c r="N10" i="1"/>
  <c r="AE9" i="1"/>
  <c r="P9" i="1"/>
  <c r="N9" i="1"/>
  <c r="AE8" i="1"/>
  <c r="P8" i="1"/>
  <c r="N8" i="1"/>
  <c r="AE7" i="1"/>
  <c r="P7" i="1"/>
  <c r="N7" i="1"/>
  <c r="AE6" i="1"/>
  <c r="P6" i="1"/>
  <c r="N6" i="1"/>
  <c r="AE5" i="1"/>
  <c r="P5" i="1"/>
  <c r="N5" i="1"/>
  <c r="AE4" i="1"/>
  <c r="P4" i="1"/>
  <c r="N4" i="1"/>
  <c r="AK3" i="1"/>
  <c r="AK47" i="1" s="1"/>
  <c r="P3" i="1"/>
  <c r="N3" i="1"/>
  <c r="AX49" i="1" l="1"/>
  <c r="AE47" i="1"/>
  <c r="AY47" i="1"/>
  <c r="AY49" i="1" s="1"/>
  <c r="AY51" i="1" s="1"/>
  <c r="AD49" i="1"/>
  <c r="AG47" i="1"/>
  <c r="P25" i="1"/>
  <c r="AE49" i="1" l="1"/>
</calcChain>
</file>

<file path=xl/sharedStrings.xml><?xml version="1.0" encoding="utf-8"?>
<sst xmlns="http://schemas.openxmlformats.org/spreadsheetml/2006/main" count="776" uniqueCount="273">
  <si>
    <t>Т/р</t>
  </si>
  <si>
    <t>Буюртмачи номи/
Наименование Заказчика</t>
  </si>
  <si>
    <t>Буюртмачи СТИР/
ИНН Заказчика</t>
  </si>
  <si>
    <t>Буюртмачи худуди/ 
Регион заказчика</t>
  </si>
  <si>
    <t>Молиялаштириш манбаи/ 
Источник финансирования</t>
  </si>
  <si>
    <t>Етказиб берувчининг номи/ 
Наименование поставщика</t>
  </si>
  <si>
    <t>Етказиб берувчининг СТИРи/
ИНН Поставщика</t>
  </si>
  <si>
    <t>Етказиб берувчининг худуди/ 
Регион поставщика</t>
  </si>
  <si>
    <t>Шартнома рақами/
Номер договора</t>
  </si>
  <si>
    <t>Шартнома тузилган сана/
Дата заключения договора</t>
  </si>
  <si>
    <t>Парталга жойланган сана/ 
Дата размещения на портал</t>
  </si>
  <si>
    <t>Бошланғич суммаси/
Стартовая стоимость</t>
  </si>
  <si>
    <t>Шартнома суммаси/
Стоимость договора</t>
  </si>
  <si>
    <t>Иқтисод суммаси/
Сэкономленная сумма</t>
  </si>
  <si>
    <t>Валюта</t>
  </si>
  <si>
    <t>Валютада бўлса сумга ўгирилгани/
Эквивалент в сумах</t>
  </si>
  <si>
    <t>Давлат харидлари бўйича МАПга жойлаштирилган ЛОТ рақами/
Номер лота размещенного на СИП государственных закупок</t>
  </si>
  <si>
    <t>Харид тури/
 Тип закупки</t>
  </si>
  <si>
    <t>Товар коди/
Код товара</t>
  </si>
  <si>
    <t>Товар категорияси/
категория товара</t>
  </si>
  <si>
    <t>Товар номи/
Наименование товара</t>
  </si>
  <si>
    <t>Ишлаб чиқарувчи давлати/
Страна производителей товара</t>
  </si>
  <si>
    <t>Ишлаб чиқарувчи тўғрисида малумот/
Информация о производителе</t>
  </si>
  <si>
    <t>Оператор номи/
Наименование оператора</t>
  </si>
  <si>
    <t>Шартнома предмети/
Предмет договора</t>
  </si>
  <si>
    <t>Асос: “Давлат харидлари тўғрисида”ги Қонун/ бошқа қарорлар (Аниқ кўрсатилсин)/
Основание: Закон «О государственных закупках»/ другие решения (указать точно)</t>
  </si>
  <si>
    <t>Категория (Аниқ кўрсатилсин)/
Категория товара (указать точно)</t>
  </si>
  <si>
    <t>Ответственный исполнитель</t>
  </si>
  <si>
    <t>курс валют</t>
  </si>
  <si>
    <r>
      <t xml:space="preserve">Электрон дўкон орқали /                     </t>
    </r>
    <r>
      <rPr>
        <sz val="10"/>
        <rFont val="Times New Roman"/>
        <family val="1"/>
        <charset val="204"/>
      </rPr>
      <t>Через электронный магазин</t>
    </r>
  </si>
  <si>
    <r>
      <t xml:space="preserve">Миллий дўкон орқали
 / </t>
    </r>
    <r>
      <rPr>
        <sz val="10"/>
        <rFont val="Times New Roman"/>
        <family val="1"/>
        <charset val="204"/>
      </rPr>
      <t>Через Национальный магазин</t>
    </r>
  </si>
  <si>
    <r>
      <t xml:space="preserve">Электрон аукцион орқали  /   </t>
    </r>
    <r>
      <rPr>
        <sz val="10"/>
        <rFont val="Times New Roman"/>
        <family val="1"/>
        <charset val="204"/>
      </rPr>
      <t>Через электронный аукцион</t>
    </r>
  </si>
  <si>
    <r>
      <t xml:space="preserve">Кооперация портали орқали
</t>
    </r>
    <r>
      <rPr>
        <i/>
        <sz val="10"/>
        <rFont val="Times New Roman"/>
        <family val="1"/>
        <charset val="204"/>
      </rPr>
      <t>(cooperation.uz) / через кооперационный портал</t>
    </r>
  </si>
  <si>
    <r>
      <t xml:space="preserve">Шаффоф қурилиш орқали
</t>
    </r>
    <r>
      <rPr>
        <i/>
        <sz val="10"/>
        <rFont val="Times New Roman"/>
        <family val="1"/>
        <charset val="204"/>
      </rPr>
      <t>(tender.mc.uz)</t>
    </r>
  </si>
  <si>
    <r>
      <t xml:space="preserve">Махсус савдо майдончаларидаги электрон биржа савдолари орқали
</t>
    </r>
    <r>
      <rPr>
        <i/>
        <sz val="10"/>
        <rFont val="Times New Roman"/>
        <family val="1"/>
        <charset val="204"/>
      </rPr>
      <t>(СПОТ,yarmarka.uzex.uz ва бошқалар)  /  Через электронные торги на специальных торговых площадках  (УзРТСБ)  керосин</t>
    </r>
  </si>
  <si>
    <r>
      <t>Энг мақбул таклифларни танлаб олиш йули билан  /  О</t>
    </r>
    <r>
      <rPr>
        <sz val="10"/>
        <rFont val="Times New Roman"/>
        <family val="1"/>
        <charset val="204"/>
      </rPr>
      <t>тбор наилучшего предложения</t>
    </r>
  </si>
  <si>
    <r>
      <t>Энг мақбул таклифларни танлаб олиш йули билан  /  О</t>
    </r>
    <r>
      <rPr>
        <sz val="10"/>
        <rFont val="Times New Roman"/>
        <family val="1"/>
        <charset val="204"/>
      </rPr>
      <t>тбор наилучшего предложения  50 БРВ</t>
    </r>
  </si>
  <si>
    <r>
      <t xml:space="preserve">Тендер орқали
  / </t>
    </r>
    <r>
      <rPr>
        <sz val="10"/>
        <rFont val="Times New Roman"/>
        <family val="1"/>
        <charset val="204"/>
      </rPr>
      <t>По тендеру</t>
    </r>
  </si>
  <si>
    <r>
      <t xml:space="preserve">Ягона етказиб берувчилар билан  /                                              </t>
    </r>
    <r>
      <rPr>
        <sz val="10"/>
        <rFont val="Times New Roman"/>
        <family val="1"/>
        <charset val="204"/>
      </rPr>
      <t>С едиными поставщиками</t>
    </r>
  </si>
  <si>
    <r>
      <t xml:space="preserve">Тўғидан-тўғри  /                                  </t>
    </r>
    <r>
      <rPr>
        <sz val="10"/>
        <rFont val="Times New Roman"/>
        <family val="1"/>
        <charset val="204"/>
      </rPr>
      <t>Прямые закупки</t>
    </r>
  </si>
  <si>
    <t>импорт</t>
  </si>
  <si>
    <t>АО "Uzbekistan airways"</t>
  </si>
  <si>
    <t>г.Ташкент</t>
  </si>
  <si>
    <t>Ўз маблағлари / Собственные средства</t>
  </si>
  <si>
    <t>сум РУз</t>
  </si>
  <si>
    <t>Электронный магазин</t>
  </si>
  <si>
    <t>Оборудование компьютерное, электронное и оптическое</t>
  </si>
  <si>
    <t>местный</t>
  </si>
  <si>
    <t>xt-xarid</t>
  </si>
  <si>
    <t>Закон Руз. № 684 от 22.04.2021г.</t>
  </si>
  <si>
    <t>Ганиев С.</t>
  </si>
  <si>
    <t>"CYBERONE" MCHJ</t>
  </si>
  <si>
    <t>№ К 1010010</t>
  </si>
  <si>
    <t xml:space="preserve">№ SL 1011052 </t>
  </si>
  <si>
    <t>Электронный кооперационный портал Республики Узбекистан</t>
  </si>
  <si>
    <t>26.20.13.000-00006</t>
  </si>
  <si>
    <t>Персональный компьютер</t>
  </si>
  <si>
    <t>Узбекистан</t>
  </si>
  <si>
    <t>new.cooperation.uz</t>
  </si>
  <si>
    <t>Персональный компьютер Smart x1   
(4 шт.)</t>
  </si>
  <si>
    <t>ПКМ №833 от 30.09.2019г и ПП №3953 от 27.09.2018г</t>
  </si>
  <si>
    <t>"BIRJA TRADE"   MCHJ</t>
  </si>
  <si>
    <t>Кашкадарьинская обл.</t>
  </si>
  <si>
    <t xml:space="preserve">  № 2461681.1.1</t>
  </si>
  <si>
    <t xml:space="preserve">№ 2461681 </t>
  </si>
  <si>
    <t>26.20.16.120-00001</t>
  </si>
  <si>
    <t>принтер</t>
  </si>
  <si>
    <t>Принтер  
(1 шт.)</t>
  </si>
  <si>
    <t>Султанов Б.</t>
  </si>
  <si>
    <t>№ 2528388.1.1</t>
  </si>
  <si>
    <t xml:space="preserve">№ 2528388 </t>
  </si>
  <si>
    <t>Принтер 
 (1 шт.)</t>
  </si>
  <si>
    <t>"COMPVISION IT GROUP"  MCHJ</t>
  </si>
  <si>
    <t>№ 2533818.1.1</t>
  </si>
  <si>
    <t xml:space="preserve">№ 2533818 </t>
  </si>
  <si>
    <t>26.40.20.122-00001</t>
  </si>
  <si>
    <t>Телевизор</t>
  </si>
  <si>
    <t>Телевизор   (1 шт.)</t>
  </si>
  <si>
    <t>OOO "MARS SMART SALE"</t>
  </si>
  <si>
    <t>№ 2601359.1.1</t>
  </si>
  <si>
    <t xml:space="preserve">№ 2601359 </t>
  </si>
  <si>
    <t>Корея</t>
  </si>
  <si>
    <t>OOO "ARCA GROUP"</t>
  </si>
  <si>
    <t>№ 2128510</t>
  </si>
  <si>
    <t xml:space="preserve">№ 241210082455173 </t>
  </si>
  <si>
    <t>28.23.13.120-00002</t>
  </si>
  <si>
    <t>Машины и оборудование</t>
  </si>
  <si>
    <t xml:space="preserve">Кассовый аппарат  </t>
  </si>
  <si>
    <t>xarid.uzex.uz</t>
  </si>
  <si>
    <t>Кассовый аппарат  (17 шт.)</t>
  </si>
  <si>
    <t>"FAIRCOM" MCHJ</t>
  </si>
  <si>
    <t>Сырдарьинская обл.  г.Гулистан</t>
  </si>
  <si>
    <t>№ 2664105.1.1</t>
  </si>
  <si>
    <t xml:space="preserve">№ 2664105 </t>
  </si>
  <si>
    <t>26.20.13.000-00003</t>
  </si>
  <si>
    <t>Моноблок</t>
  </si>
  <si>
    <t>Китай</t>
  </si>
  <si>
    <t>Моноблок HP ENVY 34                 
(2 шт.)</t>
  </si>
  <si>
    <t>OOO "EMAN"</t>
  </si>
  <si>
    <t>№ 2670144.1.1</t>
  </si>
  <si>
    <t xml:space="preserve">№ 2670144 </t>
  </si>
  <si>
    <t>31.01.11.150-00006</t>
  </si>
  <si>
    <t>мебель</t>
  </si>
  <si>
    <t>Кресло офисное</t>
  </si>
  <si>
    <t>Кресла офисные  
(50 шт.)</t>
  </si>
  <si>
    <t>Акбаров Х.</t>
  </si>
  <si>
    <t>"DREAM-MEBEL-OF" MCHJ</t>
  </si>
  <si>
    <t>г.Андижан</t>
  </si>
  <si>
    <t>№ 2837580.1.1</t>
  </si>
  <si>
    <t xml:space="preserve">№ 3837580 </t>
  </si>
  <si>
    <t>31.09.12.111-00001</t>
  </si>
  <si>
    <t>Диван</t>
  </si>
  <si>
    <t>Диван  (1 шт.)</t>
  </si>
  <si>
    <t>№ 2837595.1.1</t>
  </si>
  <si>
    <t>№ 2837595</t>
  </si>
  <si>
    <t>Кресла офисные  (2 шт.)</t>
  </si>
  <si>
    <t>"TA'MINOT STORY SELL" MCHJ</t>
  </si>
  <si>
    <t>Ташкентская обл. Кибрайский район</t>
  </si>
  <si>
    <t>№ 2233898</t>
  </si>
  <si>
    <t xml:space="preserve">№ 241210082606158 </t>
  </si>
  <si>
    <t>31.09.11.120-00001</t>
  </si>
  <si>
    <t>Стойка напольная</t>
  </si>
  <si>
    <t>Информационная стойка               
(25 шт.)</t>
  </si>
  <si>
    <t>OOO "PROTOUCH UZ"</t>
  </si>
  <si>
    <t>№ 2234239</t>
  </si>
  <si>
    <t xml:space="preserve">№ 241210082606884 </t>
  </si>
  <si>
    <t>26.20.13.000-00001</t>
  </si>
  <si>
    <t xml:space="preserve">Интерактивная панель      </t>
  </si>
  <si>
    <t>Интерактивная панель                    
(1 шт.)</t>
  </si>
  <si>
    <t>"UMUMTEXNIKA ULGURJI SAVDO" MCHJ</t>
  </si>
  <si>
    <t>г.Самарканд</t>
  </si>
  <si>
    <t>№ 2843832.1.1</t>
  </si>
  <si>
    <t xml:space="preserve">№ 2843832 </t>
  </si>
  <si>
    <t>"ERGO OFFICE" MCHJ</t>
  </si>
  <si>
    <t>№ 2843495.1.1</t>
  </si>
  <si>
    <t xml:space="preserve"> 29.04.2024</t>
  </si>
  <si>
    <t xml:space="preserve">№ 2843495 </t>
  </si>
  <si>
    <t>31.01.12.110-00001</t>
  </si>
  <si>
    <t>Стойка ресепшен</t>
  </si>
  <si>
    <t>Стойка ресепшен  (1 шт.)  (1200*950*1180см.)</t>
  </si>
  <si>
    <t>№ 2843505.1.1</t>
  </si>
  <si>
    <t xml:space="preserve">№ 2843505 </t>
  </si>
  <si>
    <t>Стойка ресепшен  (2 шт.)  (780*950*1180см.)</t>
  </si>
  <si>
    <t>№ 2856801.1.1</t>
  </si>
  <si>
    <t xml:space="preserve"> 01.05.2024</t>
  </si>
  <si>
    <t xml:space="preserve">№ 2859801 </t>
  </si>
  <si>
    <t>Кресло офисное  (50 шт.)</t>
  </si>
  <si>
    <t>№ 2855457.1.1</t>
  </si>
  <si>
    <t xml:space="preserve">№ 2855457 </t>
  </si>
  <si>
    <t>"ANVARBEK BIZNES PROGRESS" MCHJ</t>
  </si>
  <si>
    <t>№ 2899961.1.1</t>
  </si>
  <si>
    <t xml:space="preserve">№ 2899961 </t>
  </si>
  <si>
    <t>28.23.23.000-00001</t>
  </si>
  <si>
    <t>ТМЗ</t>
  </si>
  <si>
    <t>Уничтожитель бумаги</t>
  </si>
  <si>
    <t>Уничтожитель бумаги
   (5 шт.)</t>
  </si>
  <si>
    <t>Мухторов Ж.</t>
  </si>
  <si>
    <t>"GAGARIN LYUX 2022" MCHJ</t>
  </si>
  <si>
    <t>Джизакская обл</t>
  </si>
  <si>
    <t>№ 3082242.1.1</t>
  </si>
  <si>
    <t>23.0.202</t>
  </si>
  <si>
    <t xml:space="preserve">№ 3082242 </t>
  </si>
  <si>
    <t>28.30.40.000-00001</t>
  </si>
  <si>
    <t>Оборудование электрическое</t>
  </si>
  <si>
    <t xml:space="preserve">Газонокосилка </t>
  </si>
  <si>
    <t>Россия</t>
  </si>
  <si>
    <t>Газонокосилка 
(2 шт.)</t>
  </si>
  <si>
    <t>Максудов С.</t>
  </si>
  <si>
    <t>OOO "IMAGINE"
СП ООО «SAMIST AVTO»</t>
  </si>
  <si>
    <t>№ SIA-26/008</t>
  </si>
  <si>
    <t>№ 241200013138014</t>
  </si>
  <si>
    <t>Прямая закупка</t>
  </si>
  <si>
    <t>29.10.30.000-00001</t>
  </si>
  <si>
    <t>транспорт</t>
  </si>
  <si>
    <t>Автобус</t>
  </si>
  <si>
    <t xml:space="preserve">Автобус SAZ HD50 </t>
  </si>
  <si>
    <t>ПП № 3953 от 27.09.2018г.</t>
  </si>
  <si>
    <t>Назиров Д.</t>
  </si>
  <si>
    <t>OOO "JETPORT UNIVERSAL"</t>
  </si>
  <si>
    <t xml:space="preserve"> г.Ташкент</t>
  </si>
  <si>
    <t>№ 34</t>
  </si>
  <si>
    <t xml:space="preserve">№ 24120012365654 </t>
  </si>
  <si>
    <t>Отбор наилучшего предложения</t>
  </si>
  <si>
    <t>26.20.14.000-00001</t>
  </si>
  <si>
    <t>Сервер</t>
  </si>
  <si>
    <t>etender.uzex.uz</t>
  </si>
  <si>
    <t>Серверное оборудование Lenovo</t>
  </si>
  <si>
    <t>OOO "TEX SISTEMA SERVIS"</t>
  </si>
  <si>
    <t>№ 3183323.1.1</t>
  </si>
  <si>
    <t xml:space="preserve">№ 3183323 </t>
  </si>
  <si>
    <t>28.23.13.110-00002</t>
  </si>
  <si>
    <t xml:space="preserve">Сортировщик банкнот </t>
  </si>
  <si>
    <t>Сортировщик банкнот  
(2 шт.)</t>
  </si>
  <si>
    <t>"Xiamen Kairunair Commodity Co.,ltd"</t>
  </si>
  <si>
    <t>№ 72</t>
  </si>
  <si>
    <t xml:space="preserve"> 03.062024</t>
  </si>
  <si>
    <t>дол.США</t>
  </si>
  <si>
    <t>№ 24120012367018</t>
  </si>
  <si>
    <t>28.22.18.390-00008</t>
  </si>
  <si>
    <t>Оборудование подъемно-транспортное</t>
  </si>
  <si>
    <t>Тележка трансферная (транспортировочная)</t>
  </si>
  <si>
    <t>Бортовые тележки "Atlas", контейнеры, кассеты в печь (подносы)</t>
  </si>
  <si>
    <t>Алаутдинов  Н.</t>
  </si>
  <si>
    <t>ИП OOO "ASTANA MOTORS COMPANY"</t>
  </si>
  <si>
    <t>№ 1387-АЯ</t>
  </si>
  <si>
    <t>№ 241200013273497</t>
  </si>
  <si>
    <t>29.10.20.000-00001</t>
  </si>
  <si>
    <t xml:space="preserve">Автомобиль легковой </t>
  </si>
  <si>
    <t>Автомобиль BYD Song Plus Champion DM-1    
(1 шт.)</t>
  </si>
  <si>
    <t>№ 1388-АЯ</t>
  </si>
  <si>
    <t xml:space="preserve"> 04.09.2024</t>
  </si>
  <si>
    <t xml:space="preserve">№ 241200013273480 </t>
  </si>
  <si>
    <t>№ 1389-АЯ</t>
  </si>
  <si>
    <t xml:space="preserve">№ 241200013273465 </t>
  </si>
  <si>
    <t>№ 1390-АЯ</t>
  </si>
  <si>
    <t xml:space="preserve">№ 241200013267989 </t>
  </si>
  <si>
    <t>№ 1391-АЯ</t>
  </si>
  <si>
    <t xml:space="preserve">№ 241200013273449 </t>
  </si>
  <si>
    <t>№ 1392-АЯ</t>
  </si>
  <si>
    <t xml:space="preserve">№ 241200013273016 </t>
  </si>
  <si>
    <t>"IDM BAND" MCHJ</t>
  </si>
  <si>
    <t>№ 3330551.1.1</t>
  </si>
  <si>
    <t xml:space="preserve">№ 3330551 </t>
  </si>
  <si>
    <t>Принтер  
(2 шт.)</t>
  </si>
  <si>
    <t>№ 2600352</t>
  </si>
  <si>
    <t xml:space="preserve"> 06.09.2024</t>
  </si>
  <si>
    <t xml:space="preserve">№ 241210083059313 </t>
  </si>
  <si>
    <t>Национальный магазин</t>
  </si>
  <si>
    <t>31.01.12.110-00003</t>
  </si>
  <si>
    <t xml:space="preserve">Стол для совещаний </t>
  </si>
  <si>
    <t>Стол для совещаний 
(1 шт.)</t>
  </si>
  <si>
    <t>№ 2600297</t>
  </si>
  <si>
    <t xml:space="preserve">№ 241210083059300 </t>
  </si>
  <si>
    <t>Кресло офисное
(3 шт.)</t>
  </si>
  <si>
    <t>№ 2600227</t>
  </si>
  <si>
    <t xml:space="preserve">№ 241210083059204 </t>
  </si>
  <si>
    <t>31.01.12.150-00001</t>
  </si>
  <si>
    <t xml:space="preserve">Тумба офисная деревянная </t>
  </si>
  <si>
    <t>Тумба офисная деревянная 
(5 шт.)</t>
  </si>
  <si>
    <t>OOO "Info Semantik"</t>
  </si>
  <si>
    <t>№ 2613806</t>
  </si>
  <si>
    <t xml:space="preserve"> 11.09.2024</t>
  </si>
  <si>
    <t xml:space="preserve">№ 241210083076067 </t>
  </si>
  <si>
    <t>26.20.16.150-00001</t>
  </si>
  <si>
    <t>сканер</t>
  </si>
  <si>
    <t>Сканер 
(1 шт.)</t>
  </si>
  <si>
    <t>№ 2669460</t>
  </si>
  <si>
    <t xml:space="preserve"> 29.09.2024</t>
  </si>
  <si>
    <t xml:space="preserve">№ 241210083141652 </t>
  </si>
  <si>
    <t>Тумба офисная деревянная 
(29 шт.)</t>
  </si>
  <si>
    <t>№ 2669508</t>
  </si>
  <si>
    <t xml:space="preserve">№ 241210083141673 </t>
  </si>
  <si>
    <t>31.01.12.131-00002</t>
  </si>
  <si>
    <t xml:space="preserve">Шкаф для одежды из МДФ </t>
  </si>
  <si>
    <t>Шкаф для одежды из МДФ 
 (3 шт.)</t>
  </si>
  <si>
    <t>№ 2669520</t>
  </si>
  <si>
    <t xml:space="preserve">№ 241210083141697 </t>
  </si>
  <si>
    <t>31.01.12.139-00003</t>
  </si>
  <si>
    <t>Шкаф для книг</t>
  </si>
  <si>
    <t>Шкаф для книг
(3 шт.)</t>
  </si>
  <si>
    <t>№ 2669521</t>
  </si>
  <si>
    <t xml:space="preserve">№ 241210083141714 </t>
  </si>
  <si>
    <t>"CASHGENICS" MCHJ</t>
  </si>
  <si>
    <t>№ 2673037</t>
  </si>
  <si>
    <t>№ 241210083145920</t>
  </si>
  <si>
    <t>Сортировщик банкнот  
(1 шт.)</t>
  </si>
  <si>
    <t>"AXE TECHNOLOLY" ХК</t>
  </si>
  <si>
    <t>№ 2757878</t>
  </si>
  <si>
    <t>№ 241210083254383</t>
  </si>
  <si>
    <t>Принтер лазерный
(2 шт.)</t>
  </si>
  <si>
    <t>Прямые</t>
  </si>
  <si>
    <t>тыс.сум</t>
  </si>
  <si>
    <t>АО "Uzbekistan airways" томонидан 2024 йил 1 июлдан 31 сентабрга қадар харид қилиш тартиб-таомиллари турларига кўра тузилган шартномлар тўғрисида
МАЪЛУМОТ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</si>
</sst>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16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color rgb="FF0061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rgb="FF222222"/>
      <name val="Arial"/>
      <family val="2"/>
      <charset val="204"/>
    </font>
    <font>
      <sz val="11"/>
      <color rgb="FFFFFFFF"/>
      <name val="Open Sans"/>
    </font>
    <font>
      <sz val="11"/>
      <color rgb="FFFFFFFF"/>
      <name val="Montserrat"/>
    </font>
    <font>
      <sz val="11"/>
      <color rgb="FF000000"/>
      <name val="Open Sans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61">
    <xf numFmtId="0" fontId="0" fillId="0" borderId="0" xfId="0"/>
    <xf numFmtId="0" fontId="2" fillId="0" borderId="0" xfId="0" applyFont="1"/>
    <xf numFmtId="0" fontId="4" fillId="2" borderId="1" xfId="1" applyFont="1" applyBorder="1" applyAlignment="1">
      <alignment horizontal="center" vertical="center" wrapText="1"/>
    </xf>
    <xf numFmtId="0" fontId="4" fillId="2" borderId="2" xfId="1" applyFont="1" applyBorder="1" applyAlignment="1">
      <alignment horizontal="center" vertical="center" wrapText="1"/>
    </xf>
    <xf numFmtId="14" fontId="4" fillId="2" borderId="2" xfId="1" applyNumberFormat="1" applyFont="1" applyBorder="1" applyAlignment="1">
      <alignment horizontal="center" vertical="center" wrapText="1"/>
    </xf>
    <xf numFmtId="43" fontId="4" fillId="2" borderId="2" xfId="2" applyFont="1" applyFill="1" applyBorder="1" applyAlignment="1">
      <alignment horizontal="center" vertical="center" wrapText="1"/>
    </xf>
    <xf numFmtId="49" fontId="4" fillId="2" borderId="2" xfId="1" applyNumberFormat="1" applyFont="1" applyBorder="1" applyAlignment="1">
      <alignment horizontal="center" vertical="center" wrapText="1"/>
    </xf>
    <xf numFmtId="0" fontId="4" fillId="2" borderId="3" xfId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0" xfId="3" applyAlignment="1">
      <alignment horizontal="center" vertical="center"/>
    </xf>
    <xf numFmtId="0" fontId="6" fillId="0" borderId="11" xfId="3" applyFont="1" applyBorder="1" applyAlignment="1">
      <alignment horizontal="center" vertical="center" wrapText="1"/>
    </xf>
    <xf numFmtId="14" fontId="6" fillId="0" borderId="11" xfId="3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/>
    </xf>
    <xf numFmtId="4" fontId="8" fillId="4" borderId="4" xfId="0" applyNumberFormat="1" applyFont="1" applyFill="1" applyBorder="1" applyAlignment="1">
      <alignment horizontal="center" vertical="center"/>
    </xf>
    <xf numFmtId="4" fontId="6" fillId="0" borderId="11" xfId="3" applyNumberFormat="1" applyFont="1" applyBorder="1" applyAlignment="1">
      <alignment horizontal="center" vertical="center" wrapText="1"/>
    </xf>
    <xf numFmtId="49" fontId="6" fillId="0" borderId="11" xfId="3" applyNumberFormat="1" applyFont="1" applyBorder="1" applyAlignment="1">
      <alignment horizontal="center" vertical="center" wrapText="1"/>
    </xf>
    <xf numFmtId="0" fontId="6" fillId="0" borderId="12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0" fontId="5" fillId="0" borderId="0" xfId="3" applyBorder="1" applyAlignment="1">
      <alignment horizontal="center"/>
    </xf>
    <xf numFmtId="0" fontId="5" fillId="0" borderId="0" xfId="3" applyAlignment="1">
      <alignment horizontal="center"/>
    </xf>
    <xf numFmtId="14" fontId="8" fillId="3" borderId="4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6" fillId="0" borderId="11" xfId="3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14" fontId="6" fillId="0" borderId="4" xfId="3" applyNumberFormat="1" applyFont="1" applyFill="1" applyBorder="1" applyAlignment="1">
      <alignment horizontal="center" vertical="center" wrapText="1"/>
    </xf>
    <xf numFmtId="14" fontId="8" fillId="0" borderId="4" xfId="0" applyNumberFormat="1" applyFont="1" applyFill="1" applyBorder="1" applyAlignment="1">
      <alignment horizontal="center" vertical="center"/>
    </xf>
    <xf numFmtId="0" fontId="5" fillId="0" borderId="4" xfId="3" applyBorder="1" applyAlignment="1">
      <alignment horizontal="center"/>
    </xf>
    <xf numFmtId="0" fontId="5" fillId="0" borderId="4" xfId="3" applyFill="1" applyBorder="1" applyAlignment="1">
      <alignment horizontal="center"/>
    </xf>
    <xf numFmtId="4" fontId="6" fillId="0" borderId="4" xfId="3" applyNumberFormat="1" applyFont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 wrapText="1"/>
    </xf>
    <xf numFmtId="4" fontId="6" fillId="0" borderId="0" xfId="3" applyNumberFormat="1" applyFont="1" applyBorder="1" applyAlignment="1">
      <alignment horizontal="center" vertical="center" wrapText="1"/>
    </xf>
    <xf numFmtId="49" fontId="6" fillId="0" borderId="0" xfId="3" applyNumberFormat="1" applyFont="1" applyBorder="1" applyAlignment="1">
      <alignment horizontal="center" vertical="center" wrapText="1"/>
    </xf>
    <xf numFmtId="0" fontId="11" fillId="0" borderId="0" xfId="0" applyFont="1"/>
    <xf numFmtId="14" fontId="5" fillId="0" borderId="0" xfId="3" applyNumberFormat="1" applyAlignment="1">
      <alignment horizontal="center"/>
    </xf>
    <xf numFmtId="14" fontId="5" fillId="0" borderId="0" xfId="3" applyNumberFormat="1" applyFill="1" applyAlignment="1">
      <alignment horizontal="center"/>
    </xf>
    <xf numFmtId="43" fontId="0" fillId="0" borderId="0" xfId="2" applyFont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8" fillId="0" borderId="0" xfId="0" applyFont="1" applyFill="1" applyBorder="1" applyAlignment="1">
      <alignment horizontal="center" vertical="center" wrapText="1"/>
    </xf>
    <xf numFmtId="43" fontId="0" fillId="0" borderId="0" xfId="2" applyFont="1" applyAlignment="1">
      <alignment horizontal="center" vertical="center"/>
    </xf>
    <xf numFmtId="49" fontId="5" fillId="0" borderId="0" xfId="3" applyNumberFormat="1" applyAlignment="1">
      <alignment horizontal="center"/>
    </xf>
    <xf numFmtId="0" fontId="15" fillId="0" borderId="0" xfId="3" applyFont="1" applyBorder="1" applyAlignment="1">
      <alignment horizontal="center"/>
    </xf>
    <xf numFmtId="4" fontId="7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0" xfId="3" applyFont="1" applyBorder="1" applyAlignment="1">
      <alignment horizontal="center"/>
    </xf>
    <xf numFmtId="3" fontId="15" fillId="0" borderId="0" xfId="3" applyNumberFormat="1" applyFont="1" applyBorder="1" applyAlignment="1">
      <alignment horizontal="center"/>
    </xf>
    <xf numFmtId="4" fontId="15" fillId="0" borderId="0" xfId="3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</cellXfs>
  <cellStyles count="4">
    <cellStyle name="Обычный" xfId="0" builtinId="0"/>
    <cellStyle name="Обычный 2" xfId="3" xr:uid="{B3EB140C-4A0C-4F0F-AB8A-A014329B24CC}"/>
    <cellStyle name="Финансовый 3" xfId="2" xr:uid="{E97FF861-7C18-4538-8F41-42A6AB91B0DA}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tender.uzex.uz/lot/367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4DA27-24CD-4BC1-BB00-2A580830EEAF}">
  <sheetPr filterMode="1">
    <pageSetUpPr fitToPage="1"/>
  </sheetPr>
  <dimension ref="A1:BA51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5" sqref="A5"/>
      <selection pane="bottomRight" activeCell="B1" sqref="B1:Y1"/>
    </sheetView>
  </sheetViews>
  <sheetFormatPr defaultRowHeight="15"/>
  <cols>
    <col min="1" max="1" width="5.28515625" style="23" customWidth="1"/>
    <col min="2" max="2" width="23.85546875" style="23" customWidth="1"/>
    <col min="3" max="3" width="12.28515625" style="23" customWidth="1"/>
    <col min="4" max="4" width="13.7109375" style="23" customWidth="1"/>
    <col min="5" max="5" width="19.140625" style="23" customWidth="1"/>
    <col min="6" max="6" width="29.85546875" style="23" customWidth="1"/>
    <col min="7" max="7" width="15.85546875" style="23" customWidth="1"/>
    <col min="8" max="8" width="18" style="23" customWidth="1"/>
    <col min="9" max="9" width="17.42578125" style="23" customWidth="1"/>
    <col min="10" max="10" width="14.28515625" style="38" customWidth="1"/>
    <col min="11" max="11" width="13.140625" style="39" customWidth="1"/>
    <col min="12" max="12" width="16.140625" style="38" customWidth="1"/>
    <col min="13" max="13" width="19.140625" style="38" customWidth="1"/>
    <col min="14" max="14" width="17.140625" style="40" customWidth="1"/>
    <col min="15" max="15" width="8.5703125" style="23" customWidth="1"/>
    <col min="16" max="16" width="19.7109375" style="45" customWidth="1"/>
    <col min="17" max="17" width="22.140625" style="46" customWidth="1"/>
    <col min="18" max="18" width="20.42578125" style="23" customWidth="1"/>
    <col min="19" max="19" width="17.28515625" style="23" customWidth="1"/>
    <col min="20" max="20" width="20.5703125" style="23" customWidth="1"/>
    <col min="21" max="21" width="22.85546875" style="23" customWidth="1"/>
    <col min="22" max="22" width="18.7109375" style="23" customWidth="1"/>
    <col min="23" max="23" width="19.42578125" style="23" customWidth="1"/>
    <col min="24" max="24" width="17" style="23" customWidth="1"/>
    <col min="25" max="25" width="36" style="23" customWidth="1"/>
    <col min="26" max="26" width="20.28515625" style="23" customWidth="1"/>
    <col min="27" max="27" width="23" style="23" hidden="1" customWidth="1"/>
    <col min="28" max="28" width="15.5703125" style="50" customWidth="1"/>
    <col min="29" max="29" width="7.85546875" style="50" customWidth="1"/>
    <col min="30" max="30" width="9.140625" style="23" customWidth="1"/>
    <col min="31" max="31" width="19.42578125" style="23" customWidth="1"/>
    <col min="32" max="32" width="6.42578125" style="23" customWidth="1"/>
    <col min="33" max="33" width="16.5703125" style="23" customWidth="1"/>
    <col min="34" max="34" width="6.85546875" style="23" customWidth="1"/>
    <col min="35" max="35" width="16.5703125" style="23" customWidth="1"/>
    <col min="36" max="36" width="6.28515625" style="23" customWidth="1"/>
    <col min="37" max="37" width="15.42578125" style="23" customWidth="1"/>
    <col min="38" max="38" width="8" style="23" customWidth="1"/>
    <col min="39" max="39" width="15.42578125" style="23" customWidth="1"/>
    <col min="40" max="40" width="7.5703125" style="23" customWidth="1"/>
    <col min="41" max="41" width="20.7109375" style="23" customWidth="1"/>
    <col min="42" max="42" width="8" style="23" customWidth="1"/>
    <col min="43" max="43" width="15.5703125" style="23" customWidth="1"/>
    <col min="44" max="44" width="7.85546875" style="23" customWidth="1"/>
    <col min="45" max="45" width="15.7109375" style="23" customWidth="1"/>
    <col min="46" max="46" width="7.28515625" style="23" customWidth="1"/>
    <col min="47" max="47" width="20.42578125" style="23" customWidth="1"/>
    <col min="48" max="48" width="6.7109375" style="23" customWidth="1"/>
    <col min="49" max="49" width="14.5703125" style="23" customWidth="1"/>
    <col min="50" max="50" width="8.140625" style="23" customWidth="1"/>
    <col min="51" max="51" width="21.28515625" style="23" customWidth="1"/>
    <col min="52" max="52" width="8" style="23" customWidth="1"/>
    <col min="53" max="53" width="20.140625" style="23" customWidth="1"/>
    <col min="54" max="16384" width="9.140625" style="23"/>
  </cols>
  <sheetData>
    <row r="1" spans="1:53" s="1" customFormat="1" ht="48" customHeight="1" thickBot="1">
      <c r="B1" s="56" t="s">
        <v>272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</row>
    <row r="2" spans="1:53" s="10" customFormat="1" ht="103.5" customHeight="1" thickBot="1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  <c r="K2" s="4" t="s">
        <v>10</v>
      </c>
      <c r="L2" s="4" t="s">
        <v>11</v>
      </c>
      <c r="M2" s="5" t="s">
        <v>12</v>
      </c>
      <c r="N2" s="5" t="s">
        <v>13</v>
      </c>
      <c r="O2" s="3" t="s">
        <v>14</v>
      </c>
      <c r="P2" s="5" t="s">
        <v>15</v>
      </c>
      <c r="Q2" s="6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3" t="s">
        <v>21</v>
      </c>
      <c r="W2" s="3" t="s">
        <v>22</v>
      </c>
      <c r="X2" s="3" t="s">
        <v>23</v>
      </c>
      <c r="Y2" s="3" t="s">
        <v>24</v>
      </c>
      <c r="Z2" s="3" t="s">
        <v>25</v>
      </c>
      <c r="AA2" s="7" t="s">
        <v>26</v>
      </c>
      <c r="AB2" s="8" t="s">
        <v>27</v>
      </c>
      <c r="AC2" s="9" t="s">
        <v>28</v>
      </c>
      <c r="AD2" s="57" t="s">
        <v>29</v>
      </c>
      <c r="AE2" s="57"/>
      <c r="AF2" s="54" t="s">
        <v>30</v>
      </c>
      <c r="AG2" s="58"/>
      <c r="AH2" s="54" t="s">
        <v>31</v>
      </c>
      <c r="AI2" s="58"/>
      <c r="AJ2" s="54" t="s">
        <v>32</v>
      </c>
      <c r="AK2" s="58"/>
      <c r="AL2" s="54" t="s">
        <v>33</v>
      </c>
      <c r="AM2" s="55"/>
      <c r="AN2" s="54" t="s">
        <v>34</v>
      </c>
      <c r="AO2" s="55"/>
      <c r="AP2" s="54" t="s">
        <v>35</v>
      </c>
      <c r="AQ2" s="58"/>
      <c r="AR2" s="54" t="s">
        <v>36</v>
      </c>
      <c r="AS2" s="58"/>
      <c r="AT2" s="54" t="s">
        <v>37</v>
      </c>
      <c r="AU2" s="58"/>
      <c r="AV2" s="54" t="s">
        <v>38</v>
      </c>
      <c r="AW2" s="58"/>
      <c r="AX2" s="54" t="s">
        <v>39</v>
      </c>
      <c r="AY2" s="58"/>
      <c r="AZ2" s="59" t="s">
        <v>40</v>
      </c>
      <c r="BA2" s="60"/>
    </row>
    <row r="3" spans="1:53" ht="51" hidden="1">
      <c r="A3" s="11">
        <v>1</v>
      </c>
      <c r="B3" s="11" t="s">
        <v>41</v>
      </c>
      <c r="C3" s="11">
        <v>306628114</v>
      </c>
      <c r="D3" s="11" t="s">
        <v>42</v>
      </c>
      <c r="E3" s="11" t="s">
        <v>43</v>
      </c>
      <c r="F3" s="11" t="s">
        <v>51</v>
      </c>
      <c r="G3" s="11">
        <v>310744120</v>
      </c>
      <c r="H3" s="11" t="s">
        <v>42</v>
      </c>
      <c r="I3" s="11" t="s">
        <v>52</v>
      </c>
      <c r="J3" s="24">
        <v>45308</v>
      </c>
      <c r="K3" s="12">
        <v>45308</v>
      </c>
      <c r="L3" s="13">
        <v>262720000</v>
      </c>
      <c r="M3" s="14">
        <v>260480000</v>
      </c>
      <c r="N3" s="15">
        <f t="shared" ref="N3:N42" si="0">L3-M3</f>
        <v>2240000</v>
      </c>
      <c r="O3" s="11" t="s">
        <v>44</v>
      </c>
      <c r="P3" s="15">
        <f t="shared" ref="P3:P24" si="1">M3</f>
        <v>260480000</v>
      </c>
      <c r="Q3" s="11" t="s">
        <v>53</v>
      </c>
      <c r="R3" s="11" t="s">
        <v>54</v>
      </c>
      <c r="S3" s="16" t="s">
        <v>55</v>
      </c>
      <c r="T3" s="11" t="s">
        <v>46</v>
      </c>
      <c r="U3" s="11" t="s">
        <v>56</v>
      </c>
      <c r="V3" s="11" t="s">
        <v>57</v>
      </c>
      <c r="W3" s="11" t="s">
        <v>47</v>
      </c>
      <c r="X3" s="11" t="s">
        <v>58</v>
      </c>
      <c r="Y3" s="11" t="s">
        <v>59</v>
      </c>
      <c r="Z3" s="11" t="s">
        <v>60</v>
      </c>
      <c r="AA3" s="17"/>
      <c r="AB3" s="18" t="s">
        <v>50</v>
      </c>
      <c r="AC3" s="19"/>
      <c r="AD3" s="20"/>
      <c r="AE3" s="22"/>
      <c r="AF3" s="22"/>
      <c r="AG3" s="22"/>
      <c r="AH3" s="22"/>
      <c r="AI3" s="22"/>
      <c r="AJ3" s="25">
        <v>1</v>
      </c>
      <c r="AK3" s="21">
        <f>M3</f>
        <v>260480000</v>
      </c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0"/>
      <c r="AW3" s="22"/>
      <c r="AX3" s="20"/>
      <c r="AY3" s="22"/>
      <c r="AZ3" s="25"/>
      <c r="BA3" s="22"/>
    </row>
    <row r="4" spans="1:53" ht="51" hidden="1">
      <c r="A4" s="11">
        <v>2</v>
      </c>
      <c r="B4" s="11" t="s">
        <v>41</v>
      </c>
      <c r="C4" s="11">
        <v>306628114</v>
      </c>
      <c r="D4" s="11" t="s">
        <v>42</v>
      </c>
      <c r="E4" s="11" t="s">
        <v>43</v>
      </c>
      <c r="F4" s="11" t="s">
        <v>61</v>
      </c>
      <c r="G4" s="11">
        <v>307339133</v>
      </c>
      <c r="H4" s="11" t="s">
        <v>62</v>
      </c>
      <c r="I4" s="11" t="s">
        <v>63</v>
      </c>
      <c r="J4" s="24">
        <v>45325</v>
      </c>
      <c r="K4" s="12">
        <v>45325</v>
      </c>
      <c r="L4" s="13">
        <v>3000000</v>
      </c>
      <c r="M4" s="14">
        <v>2099333</v>
      </c>
      <c r="N4" s="15">
        <f t="shared" si="0"/>
        <v>900667</v>
      </c>
      <c r="O4" s="11" t="s">
        <v>44</v>
      </c>
      <c r="P4" s="15">
        <f t="shared" si="1"/>
        <v>2099333</v>
      </c>
      <c r="Q4" s="11" t="s">
        <v>64</v>
      </c>
      <c r="R4" s="11" t="s">
        <v>45</v>
      </c>
      <c r="S4" s="16" t="s">
        <v>65</v>
      </c>
      <c r="T4" s="11" t="s">
        <v>46</v>
      </c>
      <c r="U4" s="11" t="s">
        <v>66</v>
      </c>
      <c r="V4" s="11" t="s">
        <v>57</v>
      </c>
      <c r="W4" s="11" t="s">
        <v>47</v>
      </c>
      <c r="X4" s="11" t="s">
        <v>48</v>
      </c>
      <c r="Y4" s="11" t="s">
        <v>67</v>
      </c>
      <c r="Z4" s="11" t="s">
        <v>49</v>
      </c>
      <c r="AA4" s="17"/>
      <c r="AB4" s="18" t="s">
        <v>68</v>
      </c>
      <c r="AC4" s="19"/>
      <c r="AD4" s="20">
        <v>1</v>
      </c>
      <c r="AE4" s="21">
        <f t="shared" ref="AE4:AE13" si="2">M4</f>
        <v>2099333</v>
      </c>
      <c r="AF4" s="25"/>
      <c r="AG4" s="22"/>
      <c r="AH4" s="22"/>
      <c r="AI4" s="22"/>
      <c r="AJ4" s="25"/>
      <c r="AK4" s="22"/>
      <c r="AL4" s="22"/>
      <c r="AM4" s="22"/>
      <c r="AN4" s="25"/>
      <c r="AO4" s="22"/>
      <c r="AP4" s="22"/>
      <c r="AQ4" s="22"/>
      <c r="AR4" s="22"/>
      <c r="AS4" s="22"/>
      <c r="AT4" s="22"/>
      <c r="AU4" s="22"/>
      <c r="AV4" s="20"/>
      <c r="AW4" s="22"/>
      <c r="AX4" s="20"/>
      <c r="AY4" s="22"/>
      <c r="AZ4" s="25"/>
      <c r="BA4" s="22"/>
    </row>
    <row r="5" spans="1:53" ht="51" hidden="1">
      <c r="A5" s="11">
        <v>3</v>
      </c>
      <c r="B5" s="11" t="s">
        <v>41</v>
      </c>
      <c r="C5" s="11">
        <v>306628114</v>
      </c>
      <c r="D5" s="11" t="s">
        <v>42</v>
      </c>
      <c r="E5" s="11" t="s">
        <v>43</v>
      </c>
      <c r="F5" s="11" t="s">
        <v>61</v>
      </c>
      <c r="G5" s="11">
        <v>307339133</v>
      </c>
      <c r="H5" s="11" t="s">
        <v>62</v>
      </c>
      <c r="I5" s="11" t="s">
        <v>69</v>
      </c>
      <c r="J5" s="24">
        <v>45338</v>
      </c>
      <c r="K5" s="12">
        <v>45338</v>
      </c>
      <c r="L5" s="13">
        <v>6175000</v>
      </c>
      <c r="M5" s="14">
        <v>5757333</v>
      </c>
      <c r="N5" s="15">
        <f t="shared" si="0"/>
        <v>417667</v>
      </c>
      <c r="O5" s="11" t="s">
        <v>44</v>
      </c>
      <c r="P5" s="15">
        <f t="shared" si="1"/>
        <v>5757333</v>
      </c>
      <c r="Q5" s="11" t="s">
        <v>70</v>
      </c>
      <c r="R5" s="11" t="s">
        <v>45</v>
      </c>
      <c r="S5" s="16" t="s">
        <v>65</v>
      </c>
      <c r="T5" s="11" t="s">
        <v>46</v>
      </c>
      <c r="U5" s="11" t="s">
        <v>66</v>
      </c>
      <c r="V5" s="11" t="s">
        <v>57</v>
      </c>
      <c r="W5" s="11" t="s">
        <v>47</v>
      </c>
      <c r="X5" s="11" t="s">
        <v>48</v>
      </c>
      <c r="Y5" s="11" t="s">
        <v>71</v>
      </c>
      <c r="Z5" s="11" t="s">
        <v>49</v>
      </c>
      <c r="AA5" s="17"/>
      <c r="AB5" s="18" t="s">
        <v>50</v>
      </c>
      <c r="AC5" s="19"/>
      <c r="AD5" s="20">
        <v>1</v>
      </c>
      <c r="AE5" s="21">
        <f t="shared" si="2"/>
        <v>5757333</v>
      </c>
      <c r="AF5" s="25"/>
      <c r="AG5" s="22"/>
      <c r="AH5" s="22"/>
      <c r="AI5" s="22"/>
      <c r="AJ5" s="25"/>
      <c r="AK5" s="22"/>
      <c r="AL5" s="22"/>
      <c r="AM5" s="22"/>
      <c r="AN5" s="25"/>
      <c r="AO5" s="22"/>
      <c r="AP5" s="22"/>
      <c r="AQ5" s="22"/>
      <c r="AR5" s="22"/>
      <c r="AS5" s="21"/>
      <c r="AT5" s="22"/>
      <c r="AU5" s="22"/>
      <c r="AV5" s="20"/>
      <c r="AW5" s="22"/>
      <c r="AX5" s="20"/>
      <c r="AY5" s="22"/>
      <c r="AZ5" s="25"/>
      <c r="BA5" s="22"/>
    </row>
    <row r="6" spans="1:53" ht="51" hidden="1">
      <c r="A6" s="11">
        <v>4</v>
      </c>
      <c r="B6" s="11" t="s">
        <v>41</v>
      </c>
      <c r="C6" s="11">
        <v>306628114</v>
      </c>
      <c r="D6" s="11" t="s">
        <v>42</v>
      </c>
      <c r="E6" s="11" t="s">
        <v>43</v>
      </c>
      <c r="F6" s="11" t="s">
        <v>72</v>
      </c>
      <c r="G6" s="11">
        <v>310756399</v>
      </c>
      <c r="H6" s="11" t="s">
        <v>42</v>
      </c>
      <c r="I6" s="11" t="s">
        <v>73</v>
      </c>
      <c r="J6" s="24">
        <v>45339</v>
      </c>
      <c r="K6" s="12">
        <v>45339</v>
      </c>
      <c r="L6" s="13">
        <v>10050000</v>
      </c>
      <c r="M6" s="14">
        <v>7350000</v>
      </c>
      <c r="N6" s="15">
        <f t="shared" si="0"/>
        <v>2700000</v>
      </c>
      <c r="O6" s="11" t="s">
        <v>44</v>
      </c>
      <c r="P6" s="15">
        <f t="shared" si="1"/>
        <v>7350000</v>
      </c>
      <c r="Q6" s="11" t="s">
        <v>74</v>
      </c>
      <c r="R6" s="11" t="s">
        <v>45</v>
      </c>
      <c r="S6" s="16" t="s">
        <v>75</v>
      </c>
      <c r="T6" s="11" t="s">
        <v>46</v>
      </c>
      <c r="U6" s="11" t="s">
        <v>76</v>
      </c>
      <c r="V6" s="11" t="s">
        <v>57</v>
      </c>
      <c r="W6" s="11" t="s">
        <v>47</v>
      </c>
      <c r="X6" s="11" t="s">
        <v>48</v>
      </c>
      <c r="Y6" s="11" t="s">
        <v>77</v>
      </c>
      <c r="Z6" s="11" t="s">
        <v>49</v>
      </c>
      <c r="AA6" s="17"/>
      <c r="AB6" s="18" t="s">
        <v>50</v>
      </c>
      <c r="AC6" s="19"/>
      <c r="AD6" s="20">
        <v>1</v>
      </c>
      <c r="AE6" s="21">
        <f t="shared" si="2"/>
        <v>7350000</v>
      </c>
      <c r="AF6" s="25"/>
      <c r="AG6" s="22"/>
      <c r="AH6" s="22"/>
      <c r="AI6" s="22"/>
      <c r="AJ6" s="25"/>
      <c r="AK6" s="22"/>
      <c r="AL6" s="22"/>
      <c r="AM6" s="22"/>
      <c r="AN6" s="25"/>
      <c r="AO6" s="22"/>
      <c r="AP6" s="22"/>
      <c r="AQ6" s="22"/>
      <c r="AR6" s="22"/>
      <c r="AS6" s="21"/>
      <c r="AT6" s="22"/>
      <c r="AU6" s="22"/>
      <c r="AV6" s="20"/>
      <c r="AW6" s="22"/>
      <c r="AX6" s="20"/>
      <c r="AY6" s="22"/>
      <c r="AZ6" s="25"/>
      <c r="BA6" s="22"/>
    </row>
    <row r="7" spans="1:53" ht="51" hidden="1">
      <c r="A7" s="11">
        <v>5</v>
      </c>
      <c r="B7" s="11" t="s">
        <v>41</v>
      </c>
      <c r="C7" s="11">
        <v>306628114</v>
      </c>
      <c r="D7" s="11" t="s">
        <v>42</v>
      </c>
      <c r="E7" s="11" t="s">
        <v>43</v>
      </c>
      <c r="F7" s="11" t="s">
        <v>78</v>
      </c>
      <c r="G7" s="11">
        <v>307314860</v>
      </c>
      <c r="H7" s="11" t="s">
        <v>62</v>
      </c>
      <c r="I7" s="11" t="s">
        <v>79</v>
      </c>
      <c r="J7" s="24">
        <v>45354</v>
      </c>
      <c r="K7" s="12">
        <v>45354</v>
      </c>
      <c r="L7" s="13">
        <v>9000000</v>
      </c>
      <c r="M7" s="14">
        <v>6988490</v>
      </c>
      <c r="N7" s="15">
        <f t="shared" si="0"/>
        <v>2011510</v>
      </c>
      <c r="O7" s="11" t="s">
        <v>44</v>
      </c>
      <c r="P7" s="15">
        <f t="shared" si="1"/>
        <v>6988490</v>
      </c>
      <c r="Q7" s="11" t="s">
        <v>80</v>
      </c>
      <c r="R7" s="11" t="s">
        <v>45</v>
      </c>
      <c r="S7" s="16" t="s">
        <v>65</v>
      </c>
      <c r="T7" s="11" t="s">
        <v>46</v>
      </c>
      <c r="U7" s="11" t="s">
        <v>66</v>
      </c>
      <c r="V7" s="11" t="s">
        <v>81</v>
      </c>
      <c r="W7" s="11" t="s">
        <v>47</v>
      </c>
      <c r="X7" s="11" t="s">
        <v>48</v>
      </c>
      <c r="Y7" s="11" t="s">
        <v>67</v>
      </c>
      <c r="Z7" s="11" t="s">
        <v>49</v>
      </c>
      <c r="AA7" s="17"/>
      <c r="AB7" s="18" t="s">
        <v>50</v>
      </c>
      <c r="AC7" s="19"/>
      <c r="AD7" s="20">
        <v>1</v>
      </c>
      <c r="AE7" s="21">
        <f t="shared" si="2"/>
        <v>6988490</v>
      </c>
      <c r="AF7" s="25"/>
      <c r="AG7" s="22"/>
      <c r="AH7" s="22"/>
      <c r="AI7" s="22"/>
      <c r="AJ7" s="25"/>
      <c r="AK7" s="22"/>
      <c r="AL7" s="22"/>
      <c r="AM7" s="22"/>
      <c r="AN7" s="25"/>
      <c r="AO7" s="22"/>
      <c r="AP7" s="22"/>
      <c r="AQ7" s="22"/>
      <c r="AR7" s="22"/>
      <c r="AS7" s="21"/>
      <c r="AT7" s="22"/>
      <c r="AU7" s="22"/>
      <c r="AV7" s="20"/>
      <c r="AW7" s="22"/>
      <c r="AX7" s="20"/>
      <c r="AY7" s="22"/>
      <c r="AZ7" s="25"/>
      <c r="BA7" s="22"/>
    </row>
    <row r="8" spans="1:53" ht="25.5" hidden="1">
      <c r="A8" s="11">
        <v>6</v>
      </c>
      <c r="B8" s="11" t="s">
        <v>41</v>
      </c>
      <c r="C8" s="11">
        <v>306628114</v>
      </c>
      <c r="D8" s="11" t="s">
        <v>42</v>
      </c>
      <c r="E8" s="11" t="s">
        <v>43</v>
      </c>
      <c r="F8" s="11" t="s">
        <v>82</v>
      </c>
      <c r="G8" s="11">
        <v>306812314</v>
      </c>
      <c r="H8" s="11" t="s">
        <v>42</v>
      </c>
      <c r="I8" s="11" t="s">
        <v>83</v>
      </c>
      <c r="J8" s="24">
        <v>45362</v>
      </c>
      <c r="K8" s="12">
        <v>45362</v>
      </c>
      <c r="L8" s="13">
        <v>51000000</v>
      </c>
      <c r="M8" s="14">
        <v>51000000</v>
      </c>
      <c r="N8" s="15">
        <f t="shared" si="0"/>
        <v>0</v>
      </c>
      <c r="O8" s="11" t="s">
        <v>44</v>
      </c>
      <c r="P8" s="15">
        <f t="shared" si="1"/>
        <v>51000000</v>
      </c>
      <c r="Q8" s="11" t="s">
        <v>84</v>
      </c>
      <c r="R8" s="11" t="s">
        <v>45</v>
      </c>
      <c r="S8" s="16" t="s">
        <v>85</v>
      </c>
      <c r="T8" s="11" t="s">
        <v>86</v>
      </c>
      <c r="U8" s="11" t="s">
        <v>87</v>
      </c>
      <c r="V8" s="11" t="s">
        <v>57</v>
      </c>
      <c r="W8" s="11" t="s">
        <v>47</v>
      </c>
      <c r="X8" s="11" t="s">
        <v>88</v>
      </c>
      <c r="Y8" s="11" t="s">
        <v>89</v>
      </c>
      <c r="Z8" s="11" t="s">
        <v>49</v>
      </c>
      <c r="AA8" s="17"/>
      <c r="AB8" s="18" t="s">
        <v>50</v>
      </c>
      <c r="AC8" s="19"/>
      <c r="AD8" s="20">
        <v>1</v>
      </c>
      <c r="AE8" s="21">
        <f t="shared" si="2"/>
        <v>51000000</v>
      </c>
      <c r="AF8" s="25"/>
      <c r="AG8" s="22"/>
      <c r="AH8" s="22"/>
      <c r="AI8" s="22"/>
      <c r="AJ8" s="25"/>
      <c r="AK8" s="22"/>
      <c r="AL8" s="22"/>
      <c r="AM8" s="22"/>
      <c r="AN8" s="25"/>
      <c r="AO8" s="22"/>
      <c r="AP8" s="22"/>
      <c r="AQ8" s="22"/>
      <c r="AR8" s="22"/>
      <c r="AS8" s="21"/>
      <c r="AT8" s="22"/>
      <c r="AU8" s="22"/>
      <c r="AV8" s="20"/>
      <c r="AW8" s="22"/>
      <c r="AX8" s="20"/>
      <c r="AY8" s="22"/>
      <c r="AZ8" s="25"/>
      <c r="BA8" s="22"/>
    </row>
    <row r="9" spans="1:53" ht="51" hidden="1">
      <c r="A9" s="11">
        <v>7</v>
      </c>
      <c r="B9" s="11" t="s">
        <v>41</v>
      </c>
      <c r="C9" s="11">
        <v>306628114</v>
      </c>
      <c r="D9" s="11" t="s">
        <v>42</v>
      </c>
      <c r="E9" s="11" t="s">
        <v>43</v>
      </c>
      <c r="F9" s="11" t="s">
        <v>90</v>
      </c>
      <c r="G9" s="11">
        <v>310972068</v>
      </c>
      <c r="H9" s="11" t="s">
        <v>91</v>
      </c>
      <c r="I9" s="11" t="s">
        <v>92</v>
      </c>
      <c r="J9" s="24">
        <v>45367</v>
      </c>
      <c r="K9" s="12">
        <v>45367</v>
      </c>
      <c r="L9" s="13">
        <v>80000000</v>
      </c>
      <c r="M9" s="14">
        <v>73200000</v>
      </c>
      <c r="N9" s="15">
        <f t="shared" si="0"/>
        <v>6800000</v>
      </c>
      <c r="O9" s="11" t="s">
        <v>44</v>
      </c>
      <c r="P9" s="15">
        <f t="shared" si="1"/>
        <v>73200000</v>
      </c>
      <c r="Q9" s="11" t="s">
        <v>93</v>
      </c>
      <c r="R9" s="11" t="s">
        <v>45</v>
      </c>
      <c r="S9" s="16" t="s">
        <v>94</v>
      </c>
      <c r="T9" s="11" t="s">
        <v>46</v>
      </c>
      <c r="U9" s="11" t="s">
        <v>95</v>
      </c>
      <c r="V9" s="11" t="s">
        <v>96</v>
      </c>
      <c r="W9" s="11" t="s">
        <v>47</v>
      </c>
      <c r="X9" s="11" t="s">
        <v>48</v>
      </c>
      <c r="Y9" s="11" t="s">
        <v>97</v>
      </c>
      <c r="Z9" s="11" t="s">
        <v>49</v>
      </c>
      <c r="AA9" s="17"/>
      <c r="AB9" s="18" t="s">
        <v>50</v>
      </c>
      <c r="AC9" s="19"/>
      <c r="AD9" s="20">
        <v>1</v>
      </c>
      <c r="AE9" s="21">
        <f t="shared" si="2"/>
        <v>73200000</v>
      </c>
      <c r="AF9" s="25"/>
      <c r="AG9" s="22"/>
      <c r="AH9" s="22"/>
      <c r="AI9" s="22"/>
      <c r="AJ9" s="25"/>
      <c r="AK9" s="22"/>
      <c r="AL9" s="22"/>
      <c r="AM9" s="22"/>
      <c r="AN9" s="25"/>
      <c r="AO9" s="22"/>
      <c r="AP9" s="22"/>
      <c r="AQ9" s="22"/>
      <c r="AR9" s="22"/>
      <c r="AS9" s="21"/>
      <c r="AT9" s="22"/>
      <c r="AU9" s="22"/>
      <c r="AV9" s="20"/>
      <c r="AW9" s="22"/>
      <c r="AX9" s="20"/>
      <c r="AY9" s="22"/>
      <c r="AZ9" s="25"/>
      <c r="BA9" s="22"/>
    </row>
    <row r="10" spans="1:53" ht="25.5" hidden="1">
      <c r="A10" s="11">
        <v>8</v>
      </c>
      <c r="B10" s="11" t="s">
        <v>41</v>
      </c>
      <c r="C10" s="11">
        <v>306628114</v>
      </c>
      <c r="D10" s="11" t="s">
        <v>42</v>
      </c>
      <c r="E10" s="11" t="s">
        <v>43</v>
      </c>
      <c r="F10" s="11" t="s">
        <v>98</v>
      </c>
      <c r="G10" s="11">
        <v>201348969</v>
      </c>
      <c r="H10" s="11" t="s">
        <v>42</v>
      </c>
      <c r="I10" s="11" t="s">
        <v>99</v>
      </c>
      <c r="J10" s="24">
        <v>45368</v>
      </c>
      <c r="K10" s="12">
        <v>45368</v>
      </c>
      <c r="L10" s="13">
        <v>72500000</v>
      </c>
      <c r="M10" s="14">
        <v>70490000</v>
      </c>
      <c r="N10" s="15">
        <f t="shared" si="0"/>
        <v>2010000</v>
      </c>
      <c r="O10" s="11" t="s">
        <v>44</v>
      </c>
      <c r="P10" s="15">
        <f t="shared" si="1"/>
        <v>70490000</v>
      </c>
      <c r="Q10" s="11" t="s">
        <v>100</v>
      </c>
      <c r="R10" s="11" t="s">
        <v>45</v>
      </c>
      <c r="S10" s="11" t="s">
        <v>101</v>
      </c>
      <c r="T10" s="11" t="s">
        <v>102</v>
      </c>
      <c r="U10" s="11" t="s">
        <v>103</v>
      </c>
      <c r="V10" s="11" t="s">
        <v>57</v>
      </c>
      <c r="W10" s="11" t="s">
        <v>47</v>
      </c>
      <c r="X10" s="11" t="s">
        <v>48</v>
      </c>
      <c r="Y10" s="11" t="s">
        <v>104</v>
      </c>
      <c r="Z10" s="11" t="s">
        <v>49</v>
      </c>
      <c r="AA10" s="17"/>
      <c r="AB10" s="18" t="s">
        <v>105</v>
      </c>
      <c r="AC10" s="19"/>
      <c r="AD10" s="20">
        <v>1</v>
      </c>
      <c r="AE10" s="21">
        <f t="shared" si="2"/>
        <v>70490000</v>
      </c>
      <c r="AF10" s="25"/>
      <c r="AG10" s="22"/>
      <c r="AH10" s="22"/>
      <c r="AI10" s="22"/>
      <c r="AJ10" s="25"/>
      <c r="AK10" s="22"/>
      <c r="AL10" s="22"/>
      <c r="AM10" s="22"/>
      <c r="AN10" s="25"/>
      <c r="AO10" s="22"/>
      <c r="AP10" s="22"/>
      <c r="AQ10" s="22"/>
      <c r="AR10" s="22"/>
      <c r="AS10" s="21"/>
      <c r="AT10" s="22"/>
      <c r="AU10" s="22"/>
      <c r="AV10" s="20"/>
      <c r="AW10" s="22"/>
      <c r="AX10" s="20"/>
      <c r="AY10" s="22"/>
      <c r="AZ10" s="25"/>
      <c r="BA10" s="22"/>
    </row>
    <row r="11" spans="1:53" ht="25.5" hidden="1">
      <c r="A11" s="11">
        <v>9</v>
      </c>
      <c r="B11" s="11" t="s">
        <v>41</v>
      </c>
      <c r="C11" s="11">
        <v>306628114</v>
      </c>
      <c r="D11" s="11" t="s">
        <v>42</v>
      </c>
      <c r="E11" s="11" t="s">
        <v>43</v>
      </c>
      <c r="F11" s="11" t="s">
        <v>106</v>
      </c>
      <c r="G11" s="11">
        <v>310053539</v>
      </c>
      <c r="H11" s="11" t="s">
        <v>107</v>
      </c>
      <c r="I11" s="11" t="s">
        <v>108</v>
      </c>
      <c r="J11" s="24">
        <v>45408</v>
      </c>
      <c r="K11" s="12">
        <v>45408</v>
      </c>
      <c r="L11" s="13">
        <v>5960000</v>
      </c>
      <c r="M11" s="14">
        <v>3888000</v>
      </c>
      <c r="N11" s="15">
        <f t="shared" si="0"/>
        <v>2072000</v>
      </c>
      <c r="O11" s="11" t="s">
        <v>44</v>
      </c>
      <c r="P11" s="15">
        <f t="shared" si="1"/>
        <v>3888000</v>
      </c>
      <c r="Q11" s="11" t="s">
        <v>109</v>
      </c>
      <c r="R11" s="11" t="s">
        <v>45</v>
      </c>
      <c r="S11" s="16" t="s">
        <v>110</v>
      </c>
      <c r="T11" s="11" t="s">
        <v>102</v>
      </c>
      <c r="U11" s="11" t="s">
        <v>111</v>
      </c>
      <c r="V11" s="11" t="s">
        <v>57</v>
      </c>
      <c r="W11" s="11" t="s">
        <v>47</v>
      </c>
      <c r="X11" s="11" t="s">
        <v>48</v>
      </c>
      <c r="Y11" s="11" t="s">
        <v>112</v>
      </c>
      <c r="Z11" s="11" t="s">
        <v>49</v>
      </c>
      <c r="AA11" s="17"/>
      <c r="AB11" s="18" t="s">
        <v>68</v>
      </c>
      <c r="AC11" s="19"/>
      <c r="AD11" s="20">
        <v>1</v>
      </c>
      <c r="AE11" s="21">
        <f t="shared" si="2"/>
        <v>3888000</v>
      </c>
      <c r="AF11" s="25"/>
      <c r="AG11" s="22"/>
      <c r="AH11" s="21"/>
      <c r="AI11" s="21"/>
      <c r="AJ11" s="25"/>
      <c r="AK11" s="22"/>
      <c r="AL11" s="22"/>
      <c r="AM11" s="22"/>
      <c r="AN11" s="25"/>
      <c r="AO11" s="22"/>
      <c r="AP11" s="22"/>
      <c r="AQ11" s="22"/>
      <c r="AR11" s="22"/>
      <c r="AS11" s="21"/>
      <c r="AT11" s="22"/>
      <c r="AU11" s="22"/>
      <c r="AV11" s="20"/>
      <c r="AW11" s="22"/>
      <c r="AX11" s="20"/>
      <c r="AY11" s="22"/>
      <c r="AZ11" s="25"/>
      <c r="BA11" s="22"/>
    </row>
    <row r="12" spans="1:53" ht="25.5" hidden="1">
      <c r="A12" s="11">
        <v>10</v>
      </c>
      <c r="B12" s="11" t="s">
        <v>41</v>
      </c>
      <c r="C12" s="11">
        <v>306628114</v>
      </c>
      <c r="D12" s="11" t="s">
        <v>42</v>
      </c>
      <c r="E12" s="11" t="s">
        <v>43</v>
      </c>
      <c r="F12" s="11" t="s">
        <v>98</v>
      </c>
      <c r="G12" s="11">
        <v>201348969</v>
      </c>
      <c r="H12" s="11" t="s">
        <v>42</v>
      </c>
      <c r="I12" s="11" t="s">
        <v>113</v>
      </c>
      <c r="J12" s="24">
        <v>45408</v>
      </c>
      <c r="K12" s="12">
        <v>45408</v>
      </c>
      <c r="L12" s="13">
        <v>2712000</v>
      </c>
      <c r="M12" s="14">
        <v>2712000</v>
      </c>
      <c r="N12" s="15">
        <f t="shared" si="0"/>
        <v>0</v>
      </c>
      <c r="O12" s="11" t="s">
        <v>44</v>
      </c>
      <c r="P12" s="15">
        <f t="shared" si="1"/>
        <v>2712000</v>
      </c>
      <c r="Q12" s="11" t="s">
        <v>114</v>
      </c>
      <c r="R12" s="11" t="s">
        <v>45</v>
      </c>
      <c r="S12" s="11" t="s">
        <v>101</v>
      </c>
      <c r="T12" s="11" t="s">
        <v>102</v>
      </c>
      <c r="U12" s="11" t="s">
        <v>103</v>
      </c>
      <c r="V12" s="11" t="s">
        <v>57</v>
      </c>
      <c r="W12" s="11" t="s">
        <v>47</v>
      </c>
      <c r="X12" s="11" t="s">
        <v>48</v>
      </c>
      <c r="Y12" s="11" t="s">
        <v>115</v>
      </c>
      <c r="Z12" s="11" t="s">
        <v>49</v>
      </c>
      <c r="AA12" s="17"/>
      <c r="AB12" s="18" t="s">
        <v>68</v>
      </c>
      <c r="AC12" s="19"/>
      <c r="AD12" s="20">
        <v>1</v>
      </c>
      <c r="AE12" s="21">
        <f t="shared" si="2"/>
        <v>2712000</v>
      </c>
      <c r="AF12" s="25"/>
      <c r="AG12" s="22"/>
      <c r="AH12" s="21"/>
      <c r="AI12" s="21"/>
      <c r="AJ12" s="25"/>
      <c r="AK12" s="22"/>
      <c r="AL12" s="22"/>
      <c r="AM12" s="22"/>
      <c r="AN12" s="25"/>
      <c r="AO12" s="22"/>
      <c r="AP12" s="22"/>
      <c r="AQ12" s="22"/>
      <c r="AR12" s="22"/>
      <c r="AS12" s="21"/>
      <c r="AT12" s="22"/>
      <c r="AU12" s="22"/>
      <c r="AV12" s="20"/>
      <c r="AW12" s="22"/>
      <c r="AX12" s="20"/>
      <c r="AY12" s="22"/>
      <c r="AZ12" s="25"/>
      <c r="BA12" s="22"/>
    </row>
    <row r="13" spans="1:53" ht="25.5" hidden="1">
      <c r="A13" s="11">
        <v>11</v>
      </c>
      <c r="B13" s="11" t="s">
        <v>41</v>
      </c>
      <c r="C13" s="11">
        <v>306628114</v>
      </c>
      <c r="D13" s="11" t="s">
        <v>42</v>
      </c>
      <c r="E13" s="11" t="s">
        <v>43</v>
      </c>
      <c r="F13" s="11" t="s">
        <v>116</v>
      </c>
      <c r="G13" s="11">
        <v>311080054</v>
      </c>
      <c r="H13" s="11" t="s">
        <v>117</v>
      </c>
      <c r="I13" s="11" t="s">
        <v>118</v>
      </c>
      <c r="J13" s="24">
        <v>45408</v>
      </c>
      <c r="K13" s="12">
        <v>45408</v>
      </c>
      <c r="L13" s="13">
        <v>24500000</v>
      </c>
      <c r="M13" s="14">
        <v>19600025</v>
      </c>
      <c r="N13" s="15">
        <f t="shared" si="0"/>
        <v>4899975</v>
      </c>
      <c r="O13" s="11" t="s">
        <v>44</v>
      </c>
      <c r="P13" s="15">
        <f t="shared" si="1"/>
        <v>19600025</v>
      </c>
      <c r="Q13" s="11" t="s">
        <v>119</v>
      </c>
      <c r="R13" s="11" t="s">
        <v>45</v>
      </c>
      <c r="S13" s="11" t="s">
        <v>120</v>
      </c>
      <c r="T13" s="11" t="s">
        <v>102</v>
      </c>
      <c r="U13" s="11" t="s">
        <v>121</v>
      </c>
      <c r="V13" s="11" t="s">
        <v>57</v>
      </c>
      <c r="W13" s="11" t="s">
        <v>47</v>
      </c>
      <c r="X13" s="11" t="s">
        <v>88</v>
      </c>
      <c r="Y13" s="11" t="s">
        <v>122</v>
      </c>
      <c r="Z13" s="11" t="s">
        <v>49</v>
      </c>
      <c r="AA13" s="17"/>
      <c r="AB13" s="18" t="s">
        <v>68</v>
      </c>
      <c r="AC13" s="19"/>
      <c r="AD13" s="20">
        <v>1</v>
      </c>
      <c r="AE13" s="21">
        <f t="shared" si="2"/>
        <v>19600025</v>
      </c>
      <c r="AF13" s="25"/>
      <c r="AG13" s="22"/>
      <c r="AH13" s="21"/>
      <c r="AI13" s="21"/>
      <c r="AJ13" s="25"/>
      <c r="AK13" s="22"/>
      <c r="AL13" s="22"/>
      <c r="AM13" s="22"/>
      <c r="AN13" s="25"/>
      <c r="AO13" s="22"/>
      <c r="AP13" s="22"/>
      <c r="AQ13" s="22"/>
      <c r="AR13" s="22"/>
      <c r="AS13" s="21"/>
      <c r="AT13" s="22"/>
      <c r="AU13" s="22"/>
      <c r="AV13" s="20"/>
      <c r="AW13" s="22"/>
      <c r="AX13" s="20"/>
      <c r="AY13" s="22"/>
      <c r="AZ13" s="25"/>
      <c r="BA13" s="22"/>
    </row>
    <row r="14" spans="1:53" ht="51" hidden="1">
      <c r="A14" s="11">
        <v>12</v>
      </c>
      <c r="B14" s="11" t="s">
        <v>41</v>
      </c>
      <c r="C14" s="11">
        <v>306628114</v>
      </c>
      <c r="D14" s="11" t="s">
        <v>42</v>
      </c>
      <c r="E14" s="11" t="s">
        <v>43</v>
      </c>
      <c r="F14" s="11" t="s">
        <v>123</v>
      </c>
      <c r="G14" s="11">
        <v>307888321</v>
      </c>
      <c r="H14" s="11" t="s">
        <v>42</v>
      </c>
      <c r="I14" s="11" t="s">
        <v>124</v>
      </c>
      <c r="J14" s="24">
        <v>45408</v>
      </c>
      <c r="K14" s="12">
        <v>45408</v>
      </c>
      <c r="L14" s="13">
        <v>132689393.76000001</v>
      </c>
      <c r="M14" s="14">
        <v>99999999</v>
      </c>
      <c r="N14" s="15">
        <f t="shared" si="0"/>
        <v>32689394.760000005</v>
      </c>
      <c r="O14" s="11" t="s">
        <v>44</v>
      </c>
      <c r="P14" s="15">
        <f t="shared" si="1"/>
        <v>99999999</v>
      </c>
      <c r="Q14" s="11" t="s">
        <v>125</v>
      </c>
      <c r="R14" s="11" t="s">
        <v>45</v>
      </c>
      <c r="S14" s="11" t="s">
        <v>126</v>
      </c>
      <c r="T14" s="11" t="s">
        <v>46</v>
      </c>
      <c r="U14" s="11" t="s">
        <v>127</v>
      </c>
      <c r="V14" s="11" t="s">
        <v>96</v>
      </c>
      <c r="W14" s="11" t="s">
        <v>47</v>
      </c>
      <c r="X14" s="11" t="s">
        <v>88</v>
      </c>
      <c r="Y14" s="11" t="s">
        <v>128</v>
      </c>
      <c r="Z14" s="11" t="s">
        <v>49</v>
      </c>
      <c r="AA14" s="17"/>
      <c r="AB14" s="18" t="s">
        <v>50</v>
      </c>
      <c r="AC14" s="19"/>
      <c r="AD14" s="20">
        <v>1</v>
      </c>
      <c r="AE14" s="21">
        <f t="shared" ref="AE14:AE17" si="3">M14</f>
        <v>99999999</v>
      </c>
      <c r="AF14" s="25"/>
      <c r="AG14" s="22"/>
      <c r="AH14" s="21"/>
      <c r="AI14" s="21"/>
      <c r="AJ14" s="25"/>
      <c r="AK14" s="22"/>
      <c r="AL14" s="22"/>
      <c r="AM14" s="22"/>
      <c r="AN14" s="25"/>
      <c r="AO14" s="22"/>
      <c r="AP14" s="22"/>
      <c r="AQ14" s="22"/>
      <c r="AR14" s="22"/>
      <c r="AS14" s="21"/>
      <c r="AT14" s="22"/>
      <c r="AU14" s="22"/>
      <c r="AV14" s="20"/>
      <c r="AW14" s="22"/>
      <c r="AX14" s="20"/>
      <c r="AY14" s="22"/>
      <c r="AZ14" s="25"/>
      <c r="BA14" s="22"/>
    </row>
    <row r="15" spans="1:53" ht="51" hidden="1">
      <c r="A15" s="11">
        <v>13</v>
      </c>
      <c r="B15" s="11" t="s">
        <v>41</v>
      </c>
      <c r="C15" s="11">
        <v>306628114</v>
      </c>
      <c r="D15" s="11" t="s">
        <v>42</v>
      </c>
      <c r="E15" s="11" t="s">
        <v>43</v>
      </c>
      <c r="F15" s="11" t="s">
        <v>129</v>
      </c>
      <c r="G15" s="11">
        <v>302123328</v>
      </c>
      <c r="H15" s="11" t="s">
        <v>130</v>
      </c>
      <c r="I15" s="11" t="s">
        <v>131</v>
      </c>
      <c r="J15" s="24">
        <v>45409</v>
      </c>
      <c r="K15" s="12">
        <v>45409</v>
      </c>
      <c r="L15" s="13">
        <v>8145500</v>
      </c>
      <c r="M15" s="14">
        <v>6516400.0099999998</v>
      </c>
      <c r="N15" s="15">
        <f t="shared" si="0"/>
        <v>1629099.9900000002</v>
      </c>
      <c r="O15" s="11" t="s">
        <v>44</v>
      </c>
      <c r="P15" s="15">
        <f t="shared" si="1"/>
        <v>6516400.0099999998</v>
      </c>
      <c r="Q15" s="11" t="s">
        <v>132</v>
      </c>
      <c r="R15" s="11" t="s">
        <v>45</v>
      </c>
      <c r="S15" s="16" t="s">
        <v>65</v>
      </c>
      <c r="T15" s="11" t="s">
        <v>46</v>
      </c>
      <c r="U15" s="11" t="s">
        <v>66</v>
      </c>
      <c r="V15" s="11" t="s">
        <v>57</v>
      </c>
      <c r="W15" s="11" t="s">
        <v>47</v>
      </c>
      <c r="X15" s="11" t="s">
        <v>48</v>
      </c>
      <c r="Y15" s="11" t="s">
        <v>71</v>
      </c>
      <c r="Z15" s="11" t="s">
        <v>49</v>
      </c>
      <c r="AA15" s="17"/>
      <c r="AB15" s="18" t="s">
        <v>50</v>
      </c>
      <c r="AC15" s="19"/>
      <c r="AD15" s="20">
        <v>1</v>
      </c>
      <c r="AE15" s="21">
        <f t="shared" si="3"/>
        <v>6516400.0099999998</v>
      </c>
      <c r="AF15" s="25"/>
      <c r="AG15" s="22"/>
      <c r="AH15" s="21"/>
      <c r="AI15" s="21"/>
      <c r="AJ15" s="25"/>
      <c r="AK15" s="22"/>
      <c r="AL15" s="22"/>
      <c r="AM15" s="22"/>
      <c r="AN15" s="25"/>
      <c r="AO15" s="22"/>
      <c r="AP15" s="22"/>
      <c r="AQ15" s="22"/>
      <c r="AR15" s="22"/>
      <c r="AS15" s="21"/>
      <c r="AT15" s="22"/>
      <c r="AU15" s="22"/>
      <c r="AV15" s="20"/>
      <c r="AW15" s="22"/>
      <c r="AX15" s="20"/>
      <c r="AY15" s="22"/>
      <c r="AZ15" s="25"/>
      <c r="BA15" s="22"/>
    </row>
    <row r="16" spans="1:53" ht="25.5" hidden="1">
      <c r="A16" s="11">
        <v>14</v>
      </c>
      <c r="B16" s="11" t="s">
        <v>41</v>
      </c>
      <c r="C16" s="11">
        <v>306628114</v>
      </c>
      <c r="D16" s="11" t="s">
        <v>42</v>
      </c>
      <c r="E16" s="11" t="s">
        <v>43</v>
      </c>
      <c r="F16" s="11" t="s">
        <v>133</v>
      </c>
      <c r="G16" s="11">
        <v>309460745</v>
      </c>
      <c r="H16" s="11" t="s">
        <v>42</v>
      </c>
      <c r="I16" s="11" t="s">
        <v>134</v>
      </c>
      <c r="J16" s="24">
        <v>45411</v>
      </c>
      <c r="K16" s="26" t="s">
        <v>135</v>
      </c>
      <c r="L16" s="13">
        <v>4810000</v>
      </c>
      <c r="M16" s="14">
        <v>3700000</v>
      </c>
      <c r="N16" s="15">
        <f t="shared" si="0"/>
        <v>1110000</v>
      </c>
      <c r="O16" s="11" t="s">
        <v>44</v>
      </c>
      <c r="P16" s="15">
        <f t="shared" si="1"/>
        <v>3700000</v>
      </c>
      <c r="Q16" s="11" t="s">
        <v>136</v>
      </c>
      <c r="R16" s="11" t="s">
        <v>45</v>
      </c>
      <c r="S16" s="11" t="s">
        <v>137</v>
      </c>
      <c r="T16" s="11" t="s">
        <v>102</v>
      </c>
      <c r="U16" s="11" t="s">
        <v>138</v>
      </c>
      <c r="V16" s="11" t="s">
        <v>57</v>
      </c>
      <c r="W16" s="11" t="s">
        <v>47</v>
      </c>
      <c r="X16" s="11" t="s">
        <v>48</v>
      </c>
      <c r="Y16" s="11" t="s">
        <v>139</v>
      </c>
      <c r="Z16" s="11" t="s">
        <v>49</v>
      </c>
      <c r="AA16" s="17"/>
      <c r="AB16" s="18" t="s">
        <v>105</v>
      </c>
      <c r="AC16" s="19"/>
      <c r="AD16" s="20">
        <v>1</v>
      </c>
      <c r="AE16" s="21">
        <f t="shared" si="3"/>
        <v>3700000</v>
      </c>
      <c r="AF16" s="25"/>
      <c r="AG16" s="22"/>
      <c r="AH16" s="21"/>
      <c r="AI16" s="21"/>
      <c r="AJ16" s="25"/>
      <c r="AK16" s="22"/>
      <c r="AL16" s="22"/>
      <c r="AM16" s="22"/>
      <c r="AN16" s="25"/>
      <c r="AO16" s="22"/>
      <c r="AP16" s="22"/>
      <c r="AQ16" s="22"/>
      <c r="AR16" s="22"/>
      <c r="AS16" s="21"/>
      <c r="AT16" s="22"/>
      <c r="AU16" s="22"/>
      <c r="AV16" s="20"/>
      <c r="AW16" s="22"/>
      <c r="AX16" s="20"/>
      <c r="AY16" s="22"/>
      <c r="AZ16" s="25"/>
      <c r="BA16" s="22"/>
    </row>
    <row r="17" spans="1:53" ht="25.5" hidden="1">
      <c r="A17" s="11">
        <v>15</v>
      </c>
      <c r="B17" s="11" t="s">
        <v>41</v>
      </c>
      <c r="C17" s="11">
        <v>306628114</v>
      </c>
      <c r="D17" s="11" t="s">
        <v>42</v>
      </c>
      <c r="E17" s="11" t="s">
        <v>43</v>
      </c>
      <c r="F17" s="11" t="s">
        <v>133</v>
      </c>
      <c r="G17" s="11">
        <v>309460746</v>
      </c>
      <c r="H17" s="11" t="s">
        <v>42</v>
      </c>
      <c r="I17" s="11" t="s">
        <v>140</v>
      </c>
      <c r="J17" s="24">
        <v>45411</v>
      </c>
      <c r="K17" s="12">
        <v>45411</v>
      </c>
      <c r="L17" s="13">
        <f>4160000*2</f>
        <v>8320000</v>
      </c>
      <c r="M17" s="14">
        <v>6400000</v>
      </c>
      <c r="N17" s="15">
        <f t="shared" si="0"/>
        <v>1920000</v>
      </c>
      <c r="O17" s="11" t="s">
        <v>44</v>
      </c>
      <c r="P17" s="15">
        <f t="shared" si="1"/>
        <v>6400000</v>
      </c>
      <c r="Q17" s="11" t="s">
        <v>141</v>
      </c>
      <c r="R17" s="11" t="s">
        <v>45</v>
      </c>
      <c r="S17" s="11" t="s">
        <v>137</v>
      </c>
      <c r="T17" s="11" t="s">
        <v>102</v>
      </c>
      <c r="U17" s="11" t="s">
        <v>138</v>
      </c>
      <c r="V17" s="11" t="s">
        <v>57</v>
      </c>
      <c r="W17" s="11" t="s">
        <v>47</v>
      </c>
      <c r="X17" s="11" t="s">
        <v>48</v>
      </c>
      <c r="Y17" s="11" t="s">
        <v>142</v>
      </c>
      <c r="Z17" s="11" t="s">
        <v>49</v>
      </c>
      <c r="AA17" s="17"/>
      <c r="AB17" s="18" t="s">
        <v>105</v>
      </c>
      <c r="AC17" s="19"/>
      <c r="AD17" s="20">
        <v>1</v>
      </c>
      <c r="AE17" s="21">
        <f t="shared" si="3"/>
        <v>6400000</v>
      </c>
      <c r="AF17" s="25"/>
      <c r="AG17" s="22"/>
      <c r="AH17" s="21"/>
      <c r="AI17" s="21"/>
      <c r="AJ17" s="25"/>
      <c r="AK17" s="22"/>
      <c r="AL17" s="22"/>
      <c r="AM17" s="22"/>
      <c r="AN17" s="25"/>
      <c r="AO17" s="22"/>
      <c r="AP17" s="22"/>
      <c r="AQ17" s="22"/>
      <c r="AR17" s="22"/>
      <c r="AS17" s="21"/>
      <c r="AT17" s="22"/>
      <c r="AU17" s="22"/>
      <c r="AV17" s="20"/>
      <c r="AW17" s="22"/>
      <c r="AX17" s="20"/>
      <c r="AY17" s="22"/>
      <c r="AZ17" s="25"/>
      <c r="BA17" s="22"/>
    </row>
    <row r="18" spans="1:53" ht="25.5" hidden="1">
      <c r="A18" s="11">
        <v>16</v>
      </c>
      <c r="B18" s="11" t="s">
        <v>41</v>
      </c>
      <c r="C18" s="11">
        <v>306628114</v>
      </c>
      <c r="D18" s="11" t="s">
        <v>42</v>
      </c>
      <c r="E18" s="11" t="s">
        <v>43</v>
      </c>
      <c r="F18" s="11" t="s">
        <v>98</v>
      </c>
      <c r="G18" s="11">
        <v>201348969</v>
      </c>
      <c r="H18" s="11" t="s">
        <v>42</v>
      </c>
      <c r="I18" s="11" t="s">
        <v>143</v>
      </c>
      <c r="J18" s="24">
        <v>45413</v>
      </c>
      <c r="K18" s="26" t="s">
        <v>144</v>
      </c>
      <c r="L18" s="13">
        <v>85000000</v>
      </c>
      <c r="M18" s="14">
        <v>70490000</v>
      </c>
      <c r="N18" s="15">
        <f t="shared" si="0"/>
        <v>14510000</v>
      </c>
      <c r="O18" s="11" t="s">
        <v>44</v>
      </c>
      <c r="P18" s="15">
        <f t="shared" si="1"/>
        <v>70490000</v>
      </c>
      <c r="Q18" s="11" t="s">
        <v>145</v>
      </c>
      <c r="R18" s="11" t="s">
        <v>45</v>
      </c>
      <c r="S18" s="11" t="s">
        <v>101</v>
      </c>
      <c r="T18" s="11" t="s">
        <v>102</v>
      </c>
      <c r="U18" s="11" t="s">
        <v>103</v>
      </c>
      <c r="V18" s="11" t="s">
        <v>57</v>
      </c>
      <c r="W18" s="11" t="s">
        <v>47</v>
      </c>
      <c r="X18" s="11" t="s">
        <v>48</v>
      </c>
      <c r="Y18" s="11" t="s">
        <v>146</v>
      </c>
      <c r="Z18" s="11" t="s">
        <v>49</v>
      </c>
      <c r="AA18" s="17"/>
      <c r="AB18" s="18" t="s">
        <v>105</v>
      </c>
      <c r="AC18" s="19"/>
      <c r="AD18" s="20">
        <v>1</v>
      </c>
      <c r="AE18" s="21">
        <f>M18</f>
        <v>70490000</v>
      </c>
      <c r="AF18" s="25"/>
      <c r="AG18" s="22"/>
      <c r="AH18" s="21"/>
      <c r="AI18" s="21"/>
      <c r="AJ18" s="25"/>
      <c r="AK18" s="22"/>
      <c r="AL18" s="22"/>
      <c r="AM18" s="22"/>
      <c r="AN18" s="25"/>
      <c r="AO18" s="22"/>
      <c r="AP18" s="22"/>
      <c r="AQ18" s="22"/>
      <c r="AR18" s="22"/>
      <c r="AS18" s="21"/>
      <c r="AT18" s="22"/>
      <c r="AU18" s="22"/>
      <c r="AV18" s="20"/>
      <c r="AW18" s="22"/>
      <c r="AX18" s="20"/>
      <c r="AY18" s="22"/>
      <c r="AZ18" s="25"/>
      <c r="BA18" s="22"/>
    </row>
    <row r="19" spans="1:53" ht="51" hidden="1">
      <c r="A19" s="11">
        <v>17</v>
      </c>
      <c r="B19" s="11" t="s">
        <v>41</v>
      </c>
      <c r="C19" s="11">
        <v>306628114</v>
      </c>
      <c r="D19" s="11" t="s">
        <v>42</v>
      </c>
      <c r="E19" s="11" t="s">
        <v>43</v>
      </c>
      <c r="F19" s="11" t="s">
        <v>61</v>
      </c>
      <c r="G19" s="11">
        <v>307339133</v>
      </c>
      <c r="H19" s="11" t="s">
        <v>62</v>
      </c>
      <c r="I19" s="11" t="s">
        <v>147</v>
      </c>
      <c r="J19" s="24">
        <v>45413</v>
      </c>
      <c r="K19" s="12">
        <v>45413</v>
      </c>
      <c r="L19" s="13">
        <v>8145500</v>
      </c>
      <c r="M19" s="14">
        <v>6390333</v>
      </c>
      <c r="N19" s="15">
        <f t="shared" si="0"/>
        <v>1755167</v>
      </c>
      <c r="O19" s="11" t="s">
        <v>44</v>
      </c>
      <c r="P19" s="15">
        <f t="shared" si="1"/>
        <v>6390333</v>
      </c>
      <c r="Q19" s="11" t="s">
        <v>148</v>
      </c>
      <c r="R19" s="11" t="s">
        <v>45</v>
      </c>
      <c r="S19" s="16" t="s">
        <v>65</v>
      </c>
      <c r="T19" s="11" t="s">
        <v>46</v>
      </c>
      <c r="U19" s="11" t="s">
        <v>66</v>
      </c>
      <c r="V19" s="11" t="s">
        <v>57</v>
      </c>
      <c r="W19" s="11" t="s">
        <v>47</v>
      </c>
      <c r="X19" s="11" t="s">
        <v>48</v>
      </c>
      <c r="Y19" s="11" t="s">
        <v>67</v>
      </c>
      <c r="Z19" s="11" t="s">
        <v>49</v>
      </c>
      <c r="AA19" s="17"/>
      <c r="AB19" s="18" t="s">
        <v>50</v>
      </c>
      <c r="AC19" s="19"/>
      <c r="AD19" s="20">
        <v>1</v>
      </c>
      <c r="AE19" s="21">
        <f>M19</f>
        <v>6390333</v>
      </c>
      <c r="AF19" s="25"/>
      <c r="AG19" s="22"/>
      <c r="AH19" s="21"/>
      <c r="AI19" s="21"/>
      <c r="AJ19" s="25"/>
      <c r="AK19" s="22"/>
      <c r="AL19" s="22"/>
      <c r="AM19" s="22"/>
      <c r="AN19" s="25"/>
      <c r="AO19" s="22"/>
      <c r="AP19" s="22"/>
      <c r="AQ19" s="22"/>
      <c r="AR19" s="22"/>
      <c r="AS19" s="21"/>
      <c r="AT19" s="22"/>
      <c r="AU19" s="22"/>
      <c r="AV19" s="20"/>
      <c r="AW19" s="22"/>
      <c r="AX19" s="20"/>
      <c r="AY19" s="22"/>
      <c r="AZ19" s="25"/>
      <c r="BA19" s="22"/>
    </row>
    <row r="20" spans="1:53" ht="25.5" hidden="1">
      <c r="A20" s="11">
        <v>18</v>
      </c>
      <c r="B20" s="11" t="s">
        <v>41</v>
      </c>
      <c r="C20" s="11">
        <v>306628114</v>
      </c>
      <c r="D20" s="11" t="s">
        <v>42</v>
      </c>
      <c r="E20" s="11" t="s">
        <v>43</v>
      </c>
      <c r="F20" s="11" t="s">
        <v>149</v>
      </c>
      <c r="G20" s="11">
        <v>303107456</v>
      </c>
      <c r="H20" s="11" t="s">
        <v>42</v>
      </c>
      <c r="I20" s="11" t="s">
        <v>150</v>
      </c>
      <c r="J20" s="24">
        <v>45422</v>
      </c>
      <c r="K20" s="12">
        <v>45422</v>
      </c>
      <c r="L20" s="13">
        <v>17870000</v>
      </c>
      <c r="M20" s="14">
        <v>14349990</v>
      </c>
      <c r="N20" s="15">
        <f t="shared" si="0"/>
        <v>3520010</v>
      </c>
      <c r="O20" s="11" t="s">
        <v>44</v>
      </c>
      <c r="P20" s="15">
        <f t="shared" si="1"/>
        <v>14349990</v>
      </c>
      <c r="Q20" s="11" t="s">
        <v>151</v>
      </c>
      <c r="R20" s="11" t="s">
        <v>45</v>
      </c>
      <c r="S20" s="16" t="s">
        <v>152</v>
      </c>
      <c r="T20" s="11" t="s">
        <v>153</v>
      </c>
      <c r="U20" s="11" t="s">
        <v>154</v>
      </c>
      <c r="V20" s="11" t="s">
        <v>57</v>
      </c>
      <c r="W20" s="11" t="s">
        <v>47</v>
      </c>
      <c r="X20" s="11" t="s">
        <v>48</v>
      </c>
      <c r="Y20" s="11" t="s">
        <v>155</v>
      </c>
      <c r="Z20" s="11" t="s">
        <v>49</v>
      </c>
      <c r="AA20" s="17"/>
      <c r="AB20" s="18" t="s">
        <v>156</v>
      </c>
      <c r="AC20" s="19"/>
      <c r="AD20" s="20">
        <v>1</v>
      </c>
      <c r="AE20" s="21">
        <f>M20</f>
        <v>14349990</v>
      </c>
      <c r="AF20" s="25"/>
      <c r="AG20" s="22"/>
      <c r="AH20" s="21"/>
      <c r="AI20" s="21"/>
      <c r="AJ20" s="25"/>
      <c r="AK20" s="22"/>
      <c r="AL20" s="22"/>
      <c r="AM20" s="22"/>
      <c r="AN20" s="25"/>
      <c r="AO20" s="22"/>
      <c r="AP20" s="22"/>
      <c r="AQ20" s="22"/>
      <c r="AR20" s="22"/>
      <c r="AS20" s="21"/>
      <c r="AT20" s="22"/>
      <c r="AU20" s="22"/>
      <c r="AV20" s="20"/>
      <c r="AW20" s="22"/>
      <c r="AX20" s="20"/>
      <c r="AY20" s="22"/>
      <c r="AZ20" s="25"/>
      <c r="BA20" s="22"/>
    </row>
    <row r="21" spans="1:53" ht="25.5" hidden="1">
      <c r="A21" s="11">
        <v>19</v>
      </c>
      <c r="B21" s="11" t="s">
        <v>41</v>
      </c>
      <c r="C21" s="11">
        <v>306628114</v>
      </c>
      <c r="D21" s="11" t="s">
        <v>42</v>
      </c>
      <c r="E21" s="11" t="s">
        <v>43</v>
      </c>
      <c r="F21" s="11" t="s">
        <v>157</v>
      </c>
      <c r="G21" s="11">
        <v>309538288</v>
      </c>
      <c r="H21" s="11" t="s">
        <v>158</v>
      </c>
      <c r="I21" s="11" t="s">
        <v>159</v>
      </c>
      <c r="J21" s="24">
        <v>45466</v>
      </c>
      <c r="K21" s="26" t="s">
        <v>160</v>
      </c>
      <c r="L21" s="13">
        <v>23960000</v>
      </c>
      <c r="M21" s="14">
        <v>18989989</v>
      </c>
      <c r="N21" s="15">
        <f t="shared" si="0"/>
        <v>4970011</v>
      </c>
      <c r="O21" s="11" t="s">
        <v>44</v>
      </c>
      <c r="P21" s="15">
        <f t="shared" si="1"/>
        <v>18989989</v>
      </c>
      <c r="Q21" s="11" t="s">
        <v>161</v>
      </c>
      <c r="R21" s="11" t="s">
        <v>45</v>
      </c>
      <c r="S21" s="11" t="s">
        <v>162</v>
      </c>
      <c r="T21" s="11" t="s">
        <v>163</v>
      </c>
      <c r="U21" s="11" t="s">
        <v>164</v>
      </c>
      <c r="V21" s="11" t="s">
        <v>165</v>
      </c>
      <c r="W21" s="11" t="s">
        <v>47</v>
      </c>
      <c r="X21" s="11" t="s">
        <v>48</v>
      </c>
      <c r="Y21" s="11" t="s">
        <v>166</v>
      </c>
      <c r="Z21" s="11" t="s">
        <v>49</v>
      </c>
      <c r="AA21" s="17"/>
      <c r="AB21" s="18" t="s">
        <v>167</v>
      </c>
      <c r="AC21" s="19"/>
      <c r="AD21" s="20">
        <v>1</v>
      </c>
      <c r="AE21" s="21">
        <f>M21</f>
        <v>18989989</v>
      </c>
      <c r="AF21" s="25"/>
      <c r="AG21" s="22"/>
      <c r="AH21" s="21"/>
      <c r="AI21" s="21"/>
      <c r="AJ21" s="25"/>
      <c r="AK21" s="22"/>
      <c r="AL21" s="22"/>
      <c r="AM21" s="22"/>
      <c r="AN21" s="25"/>
      <c r="AO21" s="22"/>
      <c r="AP21" s="22"/>
      <c r="AQ21" s="22"/>
      <c r="AR21" s="22"/>
      <c r="AS21" s="21"/>
      <c r="AT21" s="22"/>
      <c r="AU21" s="22"/>
      <c r="AV21" s="20"/>
      <c r="AW21" s="22"/>
      <c r="AX21" s="20"/>
      <c r="AY21" s="22"/>
      <c r="AZ21" s="25"/>
      <c r="BA21" s="22"/>
    </row>
    <row r="22" spans="1:53" ht="25.5">
      <c r="A22" s="11">
        <v>20</v>
      </c>
      <c r="B22" s="11" t="s">
        <v>41</v>
      </c>
      <c r="C22" s="11">
        <v>306628114</v>
      </c>
      <c r="D22" s="11" t="s">
        <v>42</v>
      </c>
      <c r="E22" s="11" t="s">
        <v>43</v>
      </c>
      <c r="F22" s="11" t="s">
        <v>168</v>
      </c>
      <c r="G22" s="11">
        <v>302400330</v>
      </c>
      <c r="H22" s="11" t="s">
        <v>42</v>
      </c>
      <c r="I22" s="11" t="s">
        <v>169</v>
      </c>
      <c r="J22" s="24">
        <v>45483</v>
      </c>
      <c r="K22" s="12">
        <v>45495</v>
      </c>
      <c r="L22" s="13">
        <f>M22</f>
        <v>928000000</v>
      </c>
      <c r="M22" s="14">
        <v>928000000</v>
      </c>
      <c r="N22" s="15">
        <f t="shared" si="0"/>
        <v>0</v>
      </c>
      <c r="O22" s="11" t="s">
        <v>44</v>
      </c>
      <c r="P22" s="15">
        <f t="shared" si="1"/>
        <v>928000000</v>
      </c>
      <c r="Q22" s="11" t="s">
        <v>170</v>
      </c>
      <c r="R22" s="11" t="s">
        <v>171</v>
      </c>
      <c r="S22" s="11" t="s">
        <v>172</v>
      </c>
      <c r="T22" s="11" t="s">
        <v>173</v>
      </c>
      <c r="U22" s="11" t="s">
        <v>174</v>
      </c>
      <c r="V22" s="11" t="s">
        <v>57</v>
      </c>
      <c r="W22" s="11" t="s">
        <v>47</v>
      </c>
      <c r="X22" s="11" t="s">
        <v>88</v>
      </c>
      <c r="Y22" s="11" t="s">
        <v>175</v>
      </c>
      <c r="Z22" s="11" t="s">
        <v>176</v>
      </c>
      <c r="AA22" s="17"/>
      <c r="AB22" s="18" t="s">
        <v>177</v>
      </c>
      <c r="AC22" s="15"/>
      <c r="AD22" s="20"/>
      <c r="AE22" s="22"/>
      <c r="AF22" s="25"/>
      <c r="AG22" s="22"/>
      <c r="AH22" s="21"/>
      <c r="AI22" s="21"/>
      <c r="AJ22" s="25"/>
      <c r="AK22" s="22"/>
      <c r="AL22" s="22"/>
      <c r="AM22" s="22"/>
      <c r="AN22" s="25"/>
      <c r="AO22" s="22"/>
      <c r="AP22" s="22"/>
      <c r="AQ22" s="22"/>
      <c r="AR22" s="22"/>
      <c r="AS22" s="21"/>
      <c r="AT22" s="22"/>
      <c r="AU22" s="22"/>
      <c r="AV22" s="20"/>
      <c r="AW22" s="22"/>
      <c r="AX22" s="20">
        <v>1</v>
      </c>
      <c r="AY22" s="27">
        <f>M22</f>
        <v>928000000</v>
      </c>
      <c r="AZ22" s="25"/>
      <c r="BA22" s="22"/>
    </row>
    <row r="23" spans="1:53" ht="51">
      <c r="A23" s="11">
        <v>21</v>
      </c>
      <c r="B23" s="11" t="s">
        <v>41</v>
      </c>
      <c r="C23" s="11">
        <v>306628114</v>
      </c>
      <c r="D23" s="11" t="s">
        <v>42</v>
      </c>
      <c r="E23" s="11" t="s">
        <v>43</v>
      </c>
      <c r="F23" s="11" t="s">
        <v>178</v>
      </c>
      <c r="G23" s="11">
        <v>302456349</v>
      </c>
      <c r="H23" s="11" t="s">
        <v>179</v>
      </c>
      <c r="I23" s="11" t="s">
        <v>180</v>
      </c>
      <c r="J23" s="24">
        <v>45485</v>
      </c>
      <c r="K23" s="12">
        <v>45453</v>
      </c>
      <c r="L23" s="13">
        <v>750000000</v>
      </c>
      <c r="M23" s="14">
        <v>735000000</v>
      </c>
      <c r="N23" s="15">
        <f t="shared" si="0"/>
        <v>15000000</v>
      </c>
      <c r="O23" s="11" t="s">
        <v>44</v>
      </c>
      <c r="P23" s="15">
        <f t="shared" si="1"/>
        <v>735000000</v>
      </c>
      <c r="Q23" s="11" t="s">
        <v>181</v>
      </c>
      <c r="R23" s="11" t="s">
        <v>182</v>
      </c>
      <c r="S23" s="16" t="s">
        <v>183</v>
      </c>
      <c r="T23" s="11" t="s">
        <v>46</v>
      </c>
      <c r="U23" s="11" t="s">
        <v>184</v>
      </c>
      <c r="V23" s="11" t="s">
        <v>96</v>
      </c>
      <c r="W23" s="11" t="s">
        <v>47</v>
      </c>
      <c r="X23" s="11" t="s">
        <v>185</v>
      </c>
      <c r="Y23" s="11" t="s">
        <v>186</v>
      </c>
      <c r="Z23" s="11" t="s">
        <v>49</v>
      </c>
      <c r="AA23" s="17"/>
      <c r="AB23" s="18" t="s">
        <v>50</v>
      </c>
      <c r="AC23" s="15"/>
      <c r="AD23" s="20"/>
      <c r="AE23" s="22"/>
      <c r="AF23" s="25"/>
      <c r="AG23" s="22"/>
      <c r="AH23" s="21"/>
      <c r="AI23" s="21"/>
      <c r="AJ23" s="25"/>
      <c r="AK23" s="22"/>
      <c r="AL23" s="22"/>
      <c r="AM23" s="22"/>
      <c r="AN23" s="25"/>
      <c r="AO23" s="22"/>
      <c r="AP23" s="20">
        <v>1</v>
      </c>
      <c r="AQ23" s="21">
        <f>M23</f>
        <v>735000000</v>
      </c>
      <c r="AR23" s="22"/>
      <c r="AS23" s="21"/>
      <c r="AT23" s="22"/>
      <c r="AU23" s="22"/>
      <c r="AV23" s="20"/>
      <c r="AW23" s="22"/>
      <c r="AX23" s="20"/>
      <c r="AY23" s="22"/>
      <c r="AZ23" s="25"/>
      <c r="BA23" s="22"/>
    </row>
    <row r="24" spans="1:53" ht="25.5">
      <c r="A24" s="11">
        <v>22</v>
      </c>
      <c r="B24" s="11" t="s">
        <v>41</v>
      </c>
      <c r="C24" s="11">
        <v>306628114</v>
      </c>
      <c r="D24" s="11" t="s">
        <v>42</v>
      </c>
      <c r="E24" s="11" t="s">
        <v>43</v>
      </c>
      <c r="F24" s="11" t="s">
        <v>187</v>
      </c>
      <c r="G24" s="11">
        <v>203345994</v>
      </c>
      <c r="H24" s="11" t="s">
        <v>42</v>
      </c>
      <c r="I24" s="11" t="s">
        <v>188</v>
      </c>
      <c r="J24" s="24">
        <v>45487</v>
      </c>
      <c r="K24" s="12">
        <v>45487</v>
      </c>
      <c r="L24" s="13">
        <v>72000000</v>
      </c>
      <c r="M24" s="14">
        <v>53000000</v>
      </c>
      <c r="N24" s="15">
        <f t="shared" si="0"/>
        <v>19000000</v>
      </c>
      <c r="O24" s="11" t="s">
        <v>44</v>
      </c>
      <c r="P24" s="15">
        <f t="shared" si="1"/>
        <v>53000000</v>
      </c>
      <c r="Q24" s="11" t="s">
        <v>189</v>
      </c>
      <c r="R24" s="11" t="s">
        <v>45</v>
      </c>
      <c r="S24" s="11" t="s">
        <v>190</v>
      </c>
      <c r="T24" s="11" t="s">
        <v>153</v>
      </c>
      <c r="U24" s="11" t="s">
        <v>191</v>
      </c>
      <c r="V24" s="11" t="s">
        <v>96</v>
      </c>
      <c r="W24" s="11" t="s">
        <v>47</v>
      </c>
      <c r="X24" s="11" t="s">
        <v>48</v>
      </c>
      <c r="Y24" s="11" t="s">
        <v>192</v>
      </c>
      <c r="Z24" s="11" t="s">
        <v>49</v>
      </c>
      <c r="AA24" s="17"/>
      <c r="AB24" s="18" t="s">
        <v>50</v>
      </c>
      <c r="AC24" s="15"/>
      <c r="AD24" s="20">
        <v>1</v>
      </c>
      <c r="AE24" s="21">
        <f>M24</f>
        <v>53000000</v>
      </c>
      <c r="AF24" s="25"/>
      <c r="AG24" s="22"/>
      <c r="AH24" s="21"/>
      <c r="AI24" s="21"/>
      <c r="AJ24" s="25"/>
      <c r="AK24" s="22"/>
      <c r="AL24" s="22"/>
      <c r="AM24" s="22"/>
      <c r="AN24" s="25"/>
      <c r="AO24" s="22"/>
      <c r="AP24" s="22"/>
      <c r="AQ24" s="22"/>
      <c r="AR24" s="22"/>
      <c r="AS24" s="21"/>
      <c r="AT24" s="22"/>
      <c r="AU24" s="22"/>
      <c r="AV24" s="20"/>
      <c r="AW24" s="22"/>
      <c r="AX24" s="20"/>
      <c r="AY24" s="22"/>
      <c r="AZ24" s="25"/>
      <c r="BA24" s="22"/>
    </row>
    <row r="25" spans="1:53" ht="38.25">
      <c r="A25" s="11">
        <v>23</v>
      </c>
      <c r="B25" s="11" t="s">
        <v>41</v>
      </c>
      <c r="C25" s="11">
        <v>306628114</v>
      </c>
      <c r="D25" s="11" t="s">
        <v>42</v>
      </c>
      <c r="E25" s="11" t="s">
        <v>43</v>
      </c>
      <c r="F25" s="11" t="s">
        <v>193</v>
      </c>
      <c r="G25" s="11"/>
      <c r="H25" s="11" t="s">
        <v>96</v>
      </c>
      <c r="I25" s="11" t="s">
        <v>194</v>
      </c>
      <c r="J25" s="24">
        <v>45488</v>
      </c>
      <c r="K25" s="26" t="s">
        <v>195</v>
      </c>
      <c r="L25" s="13">
        <v>304998</v>
      </c>
      <c r="M25" s="14">
        <v>250307</v>
      </c>
      <c r="N25" s="15">
        <f t="shared" si="0"/>
        <v>54691</v>
      </c>
      <c r="O25" s="11" t="s">
        <v>196</v>
      </c>
      <c r="P25" s="15">
        <f>BA25</f>
        <v>3162696527.8900003</v>
      </c>
      <c r="Q25" s="11" t="s">
        <v>197</v>
      </c>
      <c r="R25" s="11" t="s">
        <v>182</v>
      </c>
      <c r="S25" s="16" t="s">
        <v>198</v>
      </c>
      <c r="T25" s="11" t="s">
        <v>199</v>
      </c>
      <c r="U25" s="11" t="s">
        <v>200</v>
      </c>
      <c r="V25" s="11" t="s">
        <v>96</v>
      </c>
      <c r="W25" s="11" t="s">
        <v>40</v>
      </c>
      <c r="X25" s="11" t="s">
        <v>185</v>
      </c>
      <c r="Y25" s="11" t="s">
        <v>201</v>
      </c>
      <c r="Z25" s="11" t="s">
        <v>49</v>
      </c>
      <c r="AA25" s="17"/>
      <c r="AB25" s="18" t="s">
        <v>202</v>
      </c>
      <c r="AC25" s="15"/>
      <c r="AD25" s="20"/>
      <c r="AE25" s="22"/>
      <c r="AF25" s="25"/>
      <c r="AG25" s="22"/>
      <c r="AH25" s="21"/>
      <c r="AI25" s="21"/>
      <c r="AJ25" s="25"/>
      <c r="AK25" s="22"/>
      <c r="AL25" s="22"/>
      <c r="AM25" s="22"/>
      <c r="AN25" s="25"/>
      <c r="AO25" s="22"/>
      <c r="AP25" s="20">
        <v>1</v>
      </c>
      <c r="AQ25" s="21">
        <f>M25*12635.27</f>
        <v>3162696527.8900003</v>
      </c>
      <c r="AR25" s="22"/>
      <c r="AS25" s="21"/>
      <c r="AT25" s="22"/>
      <c r="AU25" s="22"/>
      <c r="AV25" s="20"/>
      <c r="AW25" s="22"/>
      <c r="AX25" s="20"/>
      <c r="AY25" s="22"/>
      <c r="AZ25" s="20">
        <v>1</v>
      </c>
      <c r="BA25" s="21">
        <f>AQ25</f>
        <v>3162696527.8900003</v>
      </c>
    </row>
    <row r="26" spans="1:53" ht="33" customHeight="1">
      <c r="A26" s="11">
        <v>24</v>
      </c>
      <c r="B26" s="11" t="s">
        <v>41</v>
      </c>
      <c r="C26" s="11">
        <v>306628114</v>
      </c>
      <c r="D26" s="11" t="s">
        <v>42</v>
      </c>
      <c r="E26" s="11" t="s">
        <v>43</v>
      </c>
      <c r="F26" s="11" t="s">
        <v>203</v>
      </c>
      <c r="G26" s="11">
        <v>309766930</v>
      </c>
      <c r="H26" s="11" t="s">
        <v>42</v>
      </c>
      <c r="I26" s="11" t="s">
        <v>204</v>
      </c>
      <c r="J26" s="24">
        <v>45516</v>
      </c>
      <c r="K26" s="12">
        <v>45539</v>
      </c>
      <c r="L26" s="13">
        <f t="shared" ref="L26:L31" si="4">M26</f>
        <v>375584000</v>
      </c>
      <c r="M26" s="14">
        <v>375584000</v>
      </c>
      <c r="N26" s="15">
        <f t="shared" si="0"/>
        <v>0</v>
      </c>
      <c r="O26" s="11" t="s">
        <v>44</v>
      </c>
      <c r="P26" s="15">
        <f t="shared" ref="P26:P31" si="5">M26</f>
        <v>375584000</v>
      </c>
      <c r="Q26" s="11" t="s">
        <v>205</v>
      </c>
      <c r="R26" s="11" t="s">
        <v>171</v>
      </c>
      <c r="S26" s="11" t="s">
        <v>206</v>
      </c>
      <c r="T26" s="11" t="s">
        <v>173</v>
      </c>
      <c r="U26" s="11" t="s">
        <v>207</v>
      </c>
      <c r="V26" s="11" t="s">
        <v>96</v>
      </c>
      <c r="W26" s="11" t="s">
        <v>47</v>
      </c>
      <c r="X26" s="11" t="s">
        <v>88</v>
      </c>
      <c r="Y26" s="11" t="s">
        <v>208</v>
      </c>
      <c r="Z26" s="11" t="s">
        <v>176</v>
      </c>
      <c r="AA26" s="17"/>
      <c r="AB26" s="18" t="s">
        <v>68</v>
      </c>
      <c r="AC26" s="15"/>
      <c r="AD26" s="20"/>
      <c r="AE26" s="22"/>
      <c r="AF26" s="25"/>
      <c r="AG26" s="22"/>
      <c r="AH26" s="21"/>
      <c r="AI26" s="21"/>
      <c r="AJ26" s="25"/>
      <c r="AK26" s="22"/>
      <c r="AL26" s="22"/>
      <c r="AM26" s="22"/>
      <c r="AN26" s="25"/>
      <c r="AO26" s="22"/>
      <c r="AP26" s="22"/>
      <c r="AQ26" s="22"/>
      <c r="AR26" s="22"/>
      <c r="AS26" s="21"/>
      <c r="AT26" s="22"/>
      <c r="AU26" s="22"/>
      <c r="AV26" s="20"/>
      <c r="AW26" s="22"/>
      <c r="AX26" s="20">
        <v>1</v>
      </c>
      <c r="AY26" s="27">
        <f t="shared" ref="AY26:AY31" si="6">M26</f>
        <v>375584000</v>
      </c>
      <c r="AZ26" s="25"/>
      <c r="BA26" s="22"/>
    </row>
    <row r="27" spans="1:53" ht="32.25" customHeight="1">
      <c r="A27" s="11">
        <v>25</v>
      </c>
      <c r="B27" s="11" t="s">
        <v>41</v>
      </c>
      <c r="C27" s="11">
        <v>306628114</v>
      </c>
      <c r="D27" s="11" t="s">
        <v>42</v>
      </c>
      <c r="E27" s="11" t="s">
        <v>43</v>
      </c>
      <c r="F27" s="11" t="s">
        <v>203</v>
      </c>
      <c r="G27" s="11">
        <v>309766930</v>
      </c>
      <c r="H27" s="11" t="s">
        <v>42</v>
      </c>
      <c r="I27" s="11" t="s">
        <v>209</v>
      </c>
      <c r="J27" s="24">
        <v>45516</v>
      </c>
      <c r="K27" s="26" t="s">
        <v>210</v>
      </c>
      <c r="L27" s="13">
        <f t="shared" si="4"/>
        <v>375584000</v>
      </c>
      <c r="M27" s="14">
        <v>375584000</v>
      </c>
      <c r="N27" s="15">
        <f t="shared" si="0"/>
        <v>0</v>
      </c>
      <c r="O27" s="11" t="s">
        <v>44</v>
      </c>
      <c r="P27" s="15">
        <f t="shared" si="5"/>
        <v>375584000</v>
      </c>
      <c r="Q27" s="11" t="s">
        <v>211</v>
      </c>
      <c r="R27" s="11" t="s">
        <v>171</v>
      </c>
      <c r="S27" s="11" t="s">
        <v>206</v>
      </c>
      <c r="T27" s="11" t="s">
        <v>173</v>
      </c>
      <c r="U27" s="11" t="s">
        <v>207</v>
      </c>
      <c r="V27" s="11" t="s">
        <v>96</v>
      </c>
      <c r="W27" s="11" t="s">
        <v>47</v>
      </c>
      <c r="X27" s="11" t="s">
        <v>88</v>
      </c>
      <c r="Y27" s="11" t="s">
        <v>208</v>
      </c>
      <c r="Z27" s="11" t="s">
        <v>176</v>
      </c>
      <c r="AA27" s="17"/>
      <c r="AB27" s="18" t="s">
        <v>68</v>
      </c>
      <c r="AC27" s="15"/>
      <c r="AD27" s="20"/>
      <c r="AE27" s="22"/>
      <c r="AF27" s="25"/>
      <c r="AG27" s="22"/>
      <c r="AH27" s="21"/>
      <c r="AI27" s="21"/>
      <c r="AJ27" s="25"/>
      <c r="AK27" s="22"/>
      <c r="AL27" s="22"/>
      <c r="AM27" s="22"/>
      <c r="AN27" s="25"/>
      <c r="AO27" s="22"/>
      <c r="AP27" s="22"/>
      <c r="AQ27" s="22"/>
      <c r="AR27" s="22"/>
      <c r="AS27" s="21"/>
      <c r="AT27" s="22"/>
      <c r="AU27" s="22"/>
      <c r="AV27" s="20"/>
      <c r="AW27" s="22"/>
      <c r="AX27" s="20">
        <v>1</v>
      </c>
      <c r="AY27" s="27">
        <f t="shared" si="6"/>
        <v>375584000</v>
      </c>
      <c r="AZ27" s="25"/>
      <c r="BA27" s="22"/>
    </row>
    <row r="28" spans="1:53" ht="30.75" customHeight="1">
      <c r="A28" s="11">
        <v>26</v>
      </c>
      <c r="B28" s="11" t="s">
        <v>41</v>
      </c>
      <c r="C28" s="11">
        <v>306628114</v>
      </c>
      <c r="D28" s="11" t="s">
        <v>42</v>
      </c>
      <c r="E28" s="11" t="s">
        <v>43</v>
      </c>
      <c r="F28" s="11" t="s">
        <v>203</v>
      </c>
      <c r="G28" s="11">
        <v>309766930</v>
      </c>
      <c r="H28" s="11" t="s">
        <v>42</v>
      </c>
      <c r="I28" s="11" t="s">
        <v>212</v>
      </c>
      <c r="J28" s="24">
        <v>45516</v>
      </c>
      <c r="K28" s="26" t="s">
        <v>210</v>
      </c>
      <c r="L28" s="13">
        <f t="shared" si="4"/>
        <v>375584000</v>
      </c>
      <c r="M28" s="14">
        <v>375584000</v>
      </c>
      <c r="N28" s="15">
        <f t="shared" si="0"/>
        <v>0</v>
      </c>
      <c r="O28" s="11" t="s">
        <v>44</v>
      </c>
      <c r="P28" s="15">
        <f t="shared" si="5"/>
        <v>375584000</v>
      </c>
      <c r="Q28" s="11" t="s">
        <v>213</v>
      </c>
      <c r="R28" s="11" t="s">
        <v>171</v>
      </c>
      <c r="S28" s="11" t="s">
        <v>206</v>
      </c>
      <c r="T28" s="11" t="s">
        <v>173</v>
      </c>
      <c r="U28" s="11" t="s">
        <v>207</v>
      </c>
      <c r="V28" s="11" t="s">
        <v>96</v>
      </c>
      <c r="W28" s="11" t="s">
        <v>47</v>
      </c>
      <c r="X28" s="11" t="s">
        <v>88</v>
      </c>
      <c r="Y28" s="11" t="s">
        <v>208</v>
      </c>
      <c r="Z28" s="11" t="s">
        <v>176</v>
      </c>
      <c r="AA28" s="17"/>
      <c r="AB28" s="18" t="s">
        <v>68</v>
      </c>
      <c r="AC28" s="15"/>
      <c r="AD28" s="20"/>
      <c r="AE28" s="22"/>
      <c r="AF28" s="25"/>
      <c r="AG28" s="22"/>
      <c r="AH28" s="21"/>
      <c r="AI28" s="21"/>
      <c r="AJ28" s="25"/>
      <c r="AK28" s="22"/>
      <c r="AL28" s="22"/>
      <c r="AM28" s="22"/>
      <c r="AN28" s="25"/>
      <c r="AO28" s="22"/>
      <c r="AP28" s="22"/>
      <c r="AQ28" s="22"/>
      <c r="AR28" s="22"/>
      <c r="AS28" s="21"/>
      <c r="AT28" s="22"/>
      <c r="AU28" s="22"/>
      <c r="AV28" s="20"/>
      <c r="AW28" s="22"/>
      <c r="AX28" s="20">
        <v>1</v>
      </c>
      <c r="AY28" s="27">
        <f t="shared" si="6"/>
        <v>375584000</v>
      </c>
      <c r="AZ28" s="25"/>
      <c r="BA28" s="22"/>
    </row>
    <row r="29" spans="1:53" ht="31.5" customHeight="1">
      <c r="A29" s="11">
        <v>27</v>
      </c>
      <c r="B29" s="11" t="s">
        <v>41</v>
      </c>
      <c r="C29" s="11">
        <v>306628114</v>
      </c>
      <c r="D29" s="11" t="s">
        <v>42</v>
      </c>
      <c r="E29" s="11" t="s">
        <v>43</v>
      </c>
      <c r="F29" s="11" t="s">
        <v>203</v>
      </c>
      <c r="G29" s="11">
        <v>309766930</v>
      </c>
      <c r="H29" s="11" t="s">
        <v>42</v>
      </c>
      <c r="I29" s="11" t="s">
        <v>214</v>
      </c>
      <c r="J29" s="24">
        <v>45516</v>
      </c>
      <c r="K29" s="12">
        <v>45533</v>
      </c>
      <c r="L29" s="13">
        <f t="shared" si="4"/>
        <v>375584000</v>
      </c>
      <c r="M29" s="14">
        <v>375584000</v>
      </c>
      <c r="N29" s="15">
        <f t="shared" si="0"/>
        <v>0</v>
      </c>
      <c r="O29" s="11" t="s">
        <v>44</v>
      </c>
      <c r="P29" s="15">
        <f t="shared" si="5"/>
        <v>375584000</v>
      </c>
      <c r="Q29" s="11" t="s">
        <v>215</v>
      </c>
      <c r="R29" s="11" t="s">
        <v>171</v>
      </c>
      <c r="S29" s="11" t="s">
        <v>206</v>
      </c>
      <c r="T29" s="11" t="s">
        <v>173</v>
      </c>
      <c r="U29" s="11" t="s">
        <v>207</v>
      </c>
      <c r="V29" s="11" t="s">
        <v>96</v>
      </c>
      <c r="W29" s="11" t="s">
        <v>47</v>
      </c>
      <c r="X29" s="11" t="s">
        <v>88</v>
      </c>
      <c r="Y29" s="11" t="s">
        <v>208</v>
      </c>
      <c r="Z29" s="11" t="s">
        <v>176</v>
      </c>
      <c r="AA29" s="17"/>
      <c r="AB29" s="18" t="s">
        <v>68</v>
      </c>
      <c r="AC29" s="15"/>
      <c r="AD29" s="20"/>
      <c r="AE29" s="22"/>
      <c r="AF29" s="25"/>
      <c r="AG29" s="22"/>
      <c r="AH29" s="21"/>
      <c r="AI29" s="21"/>
      <c r="AJ29" s="25"/>
      <c r="AK29" s="22"/>
      <c r="AL29" s="22"/>
      <c r="AM29" s="22"/>
      <c r="AN29" s="25"/>
      <c r="AO29" s="22"/>
      <c r="AP29" s="22"/>
      <c r="AQ29" s="22"/>
      <c r="AR29" s="22"/>
      <c r="AS29" s="21"/>
      <c r="AT29" s="22"/>
      <c r="AU29" s="22"/>
      <c r="AV29" s="20"/>
      <c r="AW29" s="22"/>
      <c r="AX29" s="20">
        <v>1</v>
      </c>
      <c r="AY29" s="27">
        <f t="shared" si="6"/>
        <v>375584000</v>
      </c>
      <c r="AZ29" s="25"/>
      <c r="BA29" s="22"/>
    </row>
    <row r="30" spans="1:53" ht="29.25" customHeight="1">
      <c r="A30" s="11">
        <v>28</v>
      </c>
      <c r="B30" s="11" t="s">
        <v>41</v>
      </c>
      <c r="C30" s="11">
        <v>306628114</v>
      </c>
      <c r="D30" s="11" t="s">
        <v>42</v>
      </c>
      <c r="E30" s="11" t="s">
        <v>43</v>
      </c>
      <c r="F30" s="11" t="s">
        <v>203</v>
      </c>
      <c r="G30" s="11">
        <v>309766930</v>
      </c>
      <c r="H30" s="11" t="s">
        <v>42</v>
      </c>
      <c r="I30" s="11" t="s">
        <v>216</v>
      </c>
      <c r="J30" s="24">
        <v>45516</v>
      </c>
      <c r="K30" s="12">
        <v>45539</v>
      </c>
      <c r="L30" s="13">
        <f t="shared" si="4"/>
        <v>375584000</v>
      </c>
      <c r="M30" s="14">
        <v>375584000</v>
      </c>
      <c r="N30" s="15">
        <f t="shared" si="0"/>
        <v>0</v>
      </c>
      <c r="O30" s="11" t="s">
        <v>44</v>
      </c>
      <c r="P30" s="15">
        <f t="shared" si="5"/>
        <v>375584000</v>
      </c>
      <c r="Q30" s="11" t="s">
        <v>217</v>
      </c>
      <c r="R30" s="11" t="s">
        <v>171</v>
      </c>
      <c r="S30" s="11" t="s">
        <v>206</v>
      </c>
      <c r="T30" s="11" t="s">
        <v>173</v>
      </c>
      <c r="U30" s="11" t="s">
        <v>207</v>
      </c>
      <c r="V30" s="11" t="s">
        <v>96</v>
      </c>
      <c r="W30" s="11" t="s">
        <v>47</v>
      </c>
      <c r="X30" s="11" t="s">
        <v>88</v>
      </c>
      <c r="Y30" s="11" t="s">
        <v>208</v>
      </c>
      <c r="Z30" s="11" t="s">
        <v>176</v>
      </c>
      <c r="AA30" s="17"/>
      <c r="AB30" s="18" t="s">
        <v>68</v>
      </c>
      <c r="AC30" s="15"/>
      <c r="AD30" s="20"/>
      <c r="AE30" s="22"/>
      <c r="AF30" s="25"/>
      <c r="AG30" s="22"/>
      <c r="AH30" s="21"/>
      <c r="AI30" s="21"/>
      <c r="AJ30" s="25"/>
      <c r="AK30" s="22"/>
      <c r="AL30" s="22"/>
      <c r="AM30" s="22"/>
      <c r="AN30" s="25"/>
      <c r="AO30" s="22"/>
      <c r="AP30" s="22"/>
      <c r="AQ30" s="22"/>
      <c r="AR30" s="22"/>
      <c r="AS30" s="21"/>
      <c r="AT30" s="22"/>
      <c r="AU30" s="22"/>
      <c r="AV30" s="20"/>
      <c r="AW30" s="22"/>
      <c r="AX30" s="20">
        <v>1</v>
      </c>
      <c r="AY30" s="27">
        <f t="shared" si="6"/>
        <v>375584000</v>
      </c>
      <c r="AZ30" s="25"/>
      <c r="BA30" s="22"/>
    </row>
    <row r="31" spans="1:53" ht="31.5" customHeight="1">
      <c r="A31" s="11">
        <v>29</v>
      </c>
      <c r="B31" s="11" t="s">
        <v>41</v>
      </c>
      <c r="C31" s="11">
        <v>306628114</v>
      </c>
      <c r="D31" s="11" t="s">
        <v>42</v>
      </c>
      <c r="E31" s="11" t="s">
        <v>43</v>
      </c>
      <c r="F31" s="11" t="s">
        <v>203</v>
      </c>
      <c r="G31" s="11">
        <v>309766930</v>
      </c>
      <c r="H31" s="11" t="s">
        <v>42</v>
      </c>
      <c r="I31" s="11" t="s">
        <v>218</v>
      </c>
      <c r="J31" s="24">
        <v>45516</v>
      </c>
      <c r="K31" s="12">
        <v>45539</v>
      </c>
      <c r="L31" s="13">
        <f t="shared" si="4"/>
        <v>375584000</v>
      </c>
      <c r="M31" s="14">
        <v>375584000</v>
      </c>
      <c r="N31" s="15">
        <f t="shared" si="0"/>
        <v>0</v>
      </c>
      <c r="O31" s="11" t="s">
        <v>44</v>
      </c>
      <c r="P31" s="15">
        <f t="shared" si="5"/>
        <v>375584000</v>
      </c>
      <c r="Q31" s="11" t="s">
        <v>219</v>
      </c>
      <c r="R31" s="11" t="s">
        <v>171</v>
      </c>
      <c r="S31" s="11" t="s">
        <v>206</v>
      </c>
      <c r="T31" s="11" t="s">
        <v>173</v>
      </c>
      <c r="U31" s="11" t="s">
        <v>207</v>
      </c>
      <c r="V31" s="11" t="s">
        <v>96</v>
      </c>
      <c r="W31" s="11" t="s">
        <v>47</v>
      </c>
      <c r="X31" s="11" t="s">
        <v>88</v>
      </c>
      <c r="Y31" s="11" t="s">
        <v>208</v>
      </c>
      <c r="Z31" s="11" t="s">
        <v>176</v>
      </c>
      <c r="AA31" s="17"/>
      <c r="AB31" s="18" t="s">
        <v>68</v>
      </c>
      <c r="AC31" s="15"/>
      <c r="AD31" s="20"/>
      <c r="AE31" s="22"/>
      <c r="AF31" s="25"/>
      <c r="AG31" s="22"/>
      <c r="AH31" s="21"/>
      <c r="AI31" s="21"/>
      <c r="AJ31" s="25"/>
      <c r="AK31" s="22"/>
      <c r="AL31" s="22"/>
      <c r="AM31" s="22"/>
      <c r="AN31" s="25"/>
      <c r="AO31" s="22"/>
      <c r="AP31" s="22"/>
      <c r="AQ31" s="22"/>
      <c r="AR31" s="22"/>
      <c r="AS31" s="21"/>
      <c r="AT31" s="22"/>
      <c r="AU31" s="22"/>
      <c r="AV31" s="20"/>
      <c r="AW31" s="22"/>
      <c r="AX31" s="20">
        <v>1</v>
      </c>
      <c r="AY31" s="27">
        <f t="shared" si="6"/>
        <v>375584000</v>
      </c>
      <c r="AZ31" s="25"/>
      <c r="BA31" s="22"/>
    </row>
    <row r="32" spans="1:53" ht="51">
      <c r="A32" s="11">
        <v>30</v>
      </c>
      <c r="B32" s="11" t="s">
        <v>41</v>
      </c>
      <c r="C32" s="11">
        <v>306628114</v>
      </c>
      <c r="D32" s="11" t="s">
        <v>42</v>
      </c>
      <c r="E32" s="11" t="s">
        <v>43</v>
      </c>
      <c r="F32" s="11" t="s">
        <v>220</v>
      </c>
      <c r="G32" s="11">
        <v>310657839</v>
      </c>
      <c r="H32" s="11" t="s">
        <v>42</v>
      </c>
      <c r="I32" s="11" t="s">
        <v>221</v>
      </c>
      <c r="J32" s="24">
        <v>45519</v>
      </c>
      <c r="K32" s="12">
        <v>45519</v>
      </c>
      <c r="L32" s="13">
        <f>8000000*2</f>
        <v>16000000</v>
      </c>
      <c r="M32" s="14">
        <v>12238000</v>
      </c>
      <c r="N32" s="15">
        <f t="shared" si="0"/>
        <v>3762000</v>
      </c>
      <c r="O32" s="11" t="s">
        <v>44</v>
      </c>
      <c r="P32" s="15">
        <f>M32</f>
        <v>12238000</v>
      </c>
      <c r="Q32" s="11" t="s">
        <v>222</v>
      </c>
      <c r="R32" s="11" t="s">
        <v>45</v>
      </c>
      <c r="S32" s="16" t="s">
        <v>65</v>
      </c>
      <c r="T32" s="11" t="s">
        <v>46</v>
      </c>
      <c r="U32" s="11" t="s">
        <v>66</v>
      </c>
      <c r="V32" s="11" t="s">
        <v>96</v>
      </c>
      <c r="W32" s="11" t="s">
        <v>47</v>
      </c>
      <c r="X32" s="11" t="s">
        <v>48</v>
      </c>
      <c r="Y32" s="11" t="s">
        <v>223</v>
      </c>
      <c r="Z32" s="11" t="s">
        <v>49</v>
      </c>
      <c r="AA32" s="17"/>
      <c r="AB32" s="18" t="s">
        <v>68</v>
      </c>
      <c r="AC32" s="15"/>
      <c r="AD32" s="20">
        <v>1</v>
      </c>
      <c r="AE32" s="21">
        <f>M32</f>
        <v>12238000</v>
      </c>
      <c r="AF32" s="25"/>
      <c r="AG32" s="22"/>
      <c r="AH32" s="21"/>
      <c r="AI32" s="21"/>
      <c r="AJ32" s="25"/>
      <c r="AK32" s="22"/>
      <c r="AL32" s="22"/>
      <c r="AM32" s="22"/>
      <c r="AN32" s="25"/>
      <c r="AO32" s="22"/>
      <c r="AP32" s="22"/>
      <c r="AQ32" s="22"/>
      <c r="AR32" s="22"/>
      <c r="AS32" s="21"/>
      <c r="AT32" s="22"/>
      <c r="AU32" s="22"/>
      <c r="AV32" s="20"/>
      <c r="AW32" s="22"/>
      <c r="AX32" s="20"/>
      <c r="AY32" s="22"/>
      <c r="AZ32" s="25"/>
      <c r="BA32" s="22"/>
    </row>
    <row r="33" spans="1:53" ht="25.5">
      <c r="A33" s="11">
        <v>31</v>
      </c>
      <c r="B33" s="11" t="s">
        <v>41</v>
      </c>
      <c r="C33" s="11">
        <v>306628114</v>
      </c>
      <c r="D33" s="11" t="s">
        <v>42</v>
      </c>
      <c r="E33" s="11" t="s">
        <v>43</v>
      </c>
      <c r="F33" s="11" t="s">
        <v>133</v>
      </c>
      <c r="G33" s="11">
        <v>309460746</v>
      </c>
      <c r="H33" s="11" t="s">
        <v>42</v>
      </c>
      <c r="I33" s="11" t="s">
        <v>224</v>
      </c>
      <c r="J33" s="24">
        <v>45541</v>
      </c>
      <c r="K33" s="26" t="s">
        <v>225</v>
      </c>
      <c r="L33" s="13">
        <v>6500000</v>
      </c>
      <c r="M33" s="14">
        <v>2500000</v>
      </c>
      <c r="N33" s="15">
        <f t="shared" si="0"/>
        <v>4000000</v>
      </c>
      <c r="O33" s="11" t="s">
        <v>44</v>
      </c>
      <c r="P33" s="15">
        <f t="shared" ref="P33:P42" si="7">M33</f>
        <v>2500000</v>
      </c>
      <c r="Q33" s="11" t="s">
        <v>226</v>
      </c>
      <c r="R33" s="11" t="s">
        <v>227</v>
      </c>
      <c r="S33" s="11" t="s">
        <v>228</v>
      </c>
      <c r="T33" s="11" t="s">
        <v>102</v>
      </c>
      <c r="U33" s="11" t="s">
        <v>229</v>
      </c>
      <c r="V33" s="11" t="s">
        <v>57</v>
      </c>
      <c r="W33" s="11" t="s">
        <v>47</v>
      </c>
      <c r="X33" s="11" t="s">
        <v>88</v>
      </c>
      <c r="Y33" s="11" t="s">
        <v>230</v>
      </c>
      <c r="Z33" s="11" t="s">
        <v>49</v>
      </c>
      <c r="AA33" s="17"/>
      <c r="AB33" s="18" t="s">
        <v>105</v>
      </c>
      <c r="AC33" s="15"/>
      <c r="AD33" s="20"/>
      <c r="AE33" s="22"/>
      <c r="AF33" s="25">
        <v>1</v>
      </c>
      <c r="AG33" s="21">
        <f>M33</f>
        <v>2500000</v>
      </c>
      <c r="AH33" s="21"/>
      <c r="AI33" s="21"/>
      <c r="AJ33" s="25"/>
      <c r="AK33" s="22"/>
      <c r="AL33" s="22"/>
      <c r="AM33" s="22"/>
      <c r="AN33" s="25"/>
      <c r="AO33" s="22"/>
      <c r="AP33" s="22"/>
      <c r="AQ33" s="22"/>
      <c r="AR33" s="22"/>
      <c r="AS33" s="22"/>
      <c r="AT33" s="22"/>
      <c r="AU33" s="22"/>
      <c r="AV33" s="20"/>
      <c r="AW33" s="22"/>
      <c r="AX33" s="20"/>
      <c r="AY33" s="22"/>
      <c r="AZ33" s="25"/>
      <c r="BA33" s="22"/>
    </row>
    <row r="34" spans="1:53" ht="25.5">
      <c r="A34" s="11">
        <v>32</v>
      </c>
      <c r="B34" s="11" t="s">
        <v>41</v>
      </c>
      <c r="C34" s="11">
        <v>306628114</v>
      </c>
      <c r="D34" s="11" t="s">
        <v>42</v>
      </c>
      <c r="E34" s="11" t="s">
        <v>43</v>
      </c>
      <c r="F34" s="11" t="s">
        <v>133</v>
      </c>
      <c r="G34" s="11">
        <v>309460746</v>
      </c>
      <c r="H34" s="11" t="s">
        <v>42</v>
      </c>
      <c r="I34" s="11" t="s">
        <v>231</v>
      </c>
      <c r="J34" s="24">
        <v>45541</v>
      </c>
      <c r="K34" s="26" t="s">
        <v>225</v>
      </c>
      <c r="L34" s="13">
        <v>5400000</v>
      </c>
      <c r="M34" s="14">
        <v>2940000</v>
      </c>
      <c r="N34" s="15">
        <f t="shared" si="0"/>
        <v>2460000</v>
      </c>
      <c r="O34" s="11" t="s">
        <v>44</v>
      </c>
      <c r="P34" s="15">
        <f t="shared" si="7"/>
        <v>2940000</v>
      </c>
      <c r="Q34" s="11" t="s">
        <v>232</v>
      </c>
      <c r="R34" s="11" t="s">
        <v>45</v>
      </c>
      <c r="S34" s="11" t="s">
        <v>101</v>
      </c>
      <c r="T34" s="11" t="s">
        <v>102</v>
      </c>
      <c r="U34" s="11" t="s">
        <v>103</v>
      </c>
      <c r="V34" s="11" t="s">
        <v>96</v>
      </c>
      <c r="W34" s="11" t="s">
        <v>47</v>
      </c>
      <c r="X34" s="11" t="s">
        <v>88</v>
      </c>
      <c r="Y34" s="11" t="s">
        <v>233</v>
      </c>
      <c r="Z34" s="11" t="s">
        <v>49</v>
      </c>
      <c r="AA34" s="17"/>
      <c r="AB34" s="18" t="s">
        <v>105</v>
      </c>
      <c r="AC34" s="15"/>
      <c r="AD34" s="20">
        <v>1</v>
      </c>
      <c r="AE34" s="21">
        <f>M34</f>
        <v>2940000</v>
      </c>
      <c r="AF34" s="25"/>
      <c r="AG34" s="22"/>
      <c r="AH34" s="21"/>
      <c r="AI34" s="21"/>
      <c r="AJ34" s="25"/>
      <c r="AK34" s="22"/>
      <c r="AL34" s="22"/>
      <c r="AM34" s="22"/>
      <c r="AN34" s="25"/>
      <c r="AO34" s="22"/>
      <c r="AP34" s="22"/>
      <c r="AQ34" s="22"/>
      <c r="AR34" s="22"/>
      <c r="AS34" s="22"/>
      <c r="AT34" s="22"/>
      <c r="AU34" s="22"/>
      <c r="AV34" s="20"/>
      <c r="AW34" s="22"/>
      <c r="AX34" s="20"/>
      <c r="AY34" s="22"/>
      <c r="AZ34" s="25"/>
      <c r="BA34" s="22"/>
    </row>
    <row r="35" spans="1:53" ht="25.5">
      <c r="A35" s="11">
        <v>33</v>
      </c>
      <c r="B35" s="11" t="s">
        <v>41</v>
      </c>
      <c r="C35" s="11">
        <v>306628114</v>
      </c>
      <c r="D35" s="11" t="s">
        <v>42</v>
      </c>
      <c r="E35" s="11" t="s">
        <v>43</v>
      </c>
      <c r="F35" s="11" t="s">
        <v>133</v>
      </c>
      <c r="G35" s="11">
        <v>309460746</v>
      </c>
      <c r="H35" s="11" t="s">
        <v>42</v>
      </c>
      <c r="I35" s="11" t="s">
        <v>234</v>
      </c>
      <c r="J35" s="24">
        <v>45541</v>
      </c>
      <c r="K35" s="12">
        <v>45541</v>
      </c>
      <c r="L35" s="13">
        <v>6000000</v>
      </c>
      <c r="M35" s="14">
        <v>2500000</v>
      </c>
      <c r="N35" s="15">
        <f t="shared" si="0"/>
        <v>3500000</v>
      </c>
      <c r="O35" s="11" t="s">
        <v>44</v>
      </c>
      <c r="P35" s="15">
        <f t="shared" si="7"/>
        <v>2500000</v>
      </c>
      <c r="Q35" s="11" t="s">
        <v>235</v>
      </c>
      <c r="R35" s="11" t="s">
        <v>227</v>
      </c>
      <c r="S35" s="11" t="s">
        <v>236</v>
      </c>
      <c r="T35" s="11" t="s">
        <v>102</v>
      </c>
      <c r="U35" s="11" t="s">
        <v>237</v>
      </c>
      <c r="V35" s="11" t="s">
        <v>57</v>
      </c>
      <c r="W35" s="11" t="s">
        <v>47</v>
      </c>
      <c r="X35" s="11" t="s">
        <v>88</v>
      </c>
      <c r="Y35" s="11" t="s">
        <v>238</v>
      </c>
      <c r="Z35" s="11" t="s">
        <v>49</v>
      </c>
      <c r="AA35" s="17"/>
      <c r="AB35" s="18" t="s">
        <v>105</v>
      </c>
      <c r="AC35" s="15"/>
      <c r="AD35" s="20"/>
      <c r="AE35" s="22"/>
      <c r="AF35" s="25">
        <v>1</v>
      </c>
      <c r="AG35" s="21">
        <f>M35</f>
        <v>2500000</v>
      </c>
      <c r="AH35" s="21"/>
      <c r="AI35" s="21"/>
      <c r="AJ35" s="25"/>
      <c r="AK35" s="22"/>
      <c r="AL35" s="22"/>
      <c r="AM35" s="22"/>
      <c r="AN35" s="25"/>
      <c r="AO35" s="22"/>
      <c r="AP35" s="22"/>
      <c r="AQ35" s="22"/>
      <c r="AR35" s="22"/>
      <c r="AS35" s="22"/>
      <c r="AT35" s="22"/>
      <c r="AU35" s="22"/>
      <c r="AV35" s="20"/>
      <c r="AW35" s="22"/>
      <c r="AX35" s="20"/>
      <c r="AY35" s="22"/>
      <c r="AZ35" s="25"/>
      <c r="BA35" s="22"/>
    </row>
    <row r="36" spans="1:53" ht="51">
      <c r="A36" s="11">
        <v>34</v>
      </c>
      <c r="B36" s="11" t="s">
        <v>41</v>
      </c>
      <c r="C36" s="11">
        <v>306628114</v>
      </c>
      <c r="D36" s="11" t="s">
        <v>42</v>
      </c>
      <c r="E36" s="11" t="s">
        <v>43</v>
      </c>
      <c r="F36" s="11" t="s">
        <v>239</v>
      </c>
      <c r="G36" s="11">
        <v>202934279</v>
      </c>
      <c r="H36" s="11" t="s">
        <v>42</v>
      </c>
      <c r="I36" s="11" t="s">
        <v>240</v>
      </c>
      <c r="J36" s="24">
        <v>45546</v>
      </c>
      <c r="K36" s="26" t="s">
        <v>241</v>
      </c>
      <c r="L36" s="13">
        <v>9000000</v>
      </c>
      <c r="M36" s="14">
        <v>5950000</v>
      </c>
      <c r="N36" s="15">
        <f t="shared" si="0"/>
        <v>3050000</v>
      </c>
      <c r="O36" s="11" t="s">
        <v>44</v>
      </c>
      <c r="P36" s="15">
        <f t="shared" si="7"/>
        <v>5950000</v>
      </c>
      <c r="Q36" s="11" t="s">
        <v>242</v>
      </c>
      <c r="R36" s="11" t="s">
        <v>45</v>
      </c>
      <c r="S36" s="16" t="s">
        <v>243</v>
      </c>
      <c r="T36" s="11" t="s">
        <v>46</v>
      </c>
      <c r="U36" s="11" t="s">
        <v>244</v>
      </c>
      <c r="V36" s="11" t="s">
        <v>96</v>
      </c>
      <c r="W36" s="11" t="s">
        <v>47</v>
      </c>
      <c r="X36" s="11" t="s">
        <v>88</v>
      </c>
      <c r="Y36" s="11" t="s">
        <v>245</v>
      </c>
      <c r="Z36" s="11" t="s">
        <v>49</v>
      </c>
      <c r="AA36" s="17"/>
      <c r="AB36" s="18" t="s">
        <v>50</v>
      </c>
      <c r="AC36" s="15"/>
      <c r="AD36" s="20">
        <v>1</v>
      </c>
      <c r="AE36" s="21">
        <f>M36</f>
        <v>5950000</v>
      </c>
      <c r="AF36" s="25"/>
      <c r="AG36" s="22"/>
      <c r="AH36" s="21"/>
      <c r="AI36" s="21"/>
      <c r="AJ36" s="25"/>
      <c r="AK36" s="22"/>
      <c r="AL36" s="22"/>
      <c r="AM36" s="22"/>
      <c r="AN36" s="25"/>
      <c r="AO36" s="22"/>
      <c r="AP36" s="22"/>
      <c r="AQ36" s="22"/>
      <c r="AR36" s="22"/>
      <c r="AS36" s="22"/>
      <c r="AT36" s="22"/>
      <c r="AU36" s="22"/>
      <c r="AV36" s="20"/>
      <c r="AW36" s="22"/>
      <c r="AX36" s="20"/>
      <c r="AY36" s="22"/>
      <c r="AZ36" s="25"/>
      <c r="BA36" s="22"/>
    </row>
    <row r="37" spans="1:53" ht="25.5">
      <c r="A37" s="11">
        <v>35</v>
      </c>
      <c r="B37" s="11" t="s">
        <v>41</v>
      </c>
      <c r="C37" s="11">
        <v>306628114</v>
      </c>
      <c r="D37" s="11" t="s">
        <v>42</v>
      </c>
      <c r="E37" s="11" t="s">
        <v>43</v>
      </c>
      <c r="F37" s="11" t="s">
        <v>133</v>
      </c>
      <c r="G37" s="11">
        <v>309460743</v>
      </c>
      <c r="H37" s="11" t="s">
        <v>42</v>
      </c>
      <c r="I37" s="11" t="s">
        <v>246</v>
      </c>
      <c r="J37" s="24">
        <v>45564</v>
      </c>
      <c r="K37" s="26" t="s">
        <v>247</v>
      </c>
      <c r="L37" s="13">
        <v>37700000</v>
      </c>
      <c r="M37" s="14">
        <v>15950000</v>
      </c>
      <c r="N37" s="15">
        <f t="shared" si="0"/>
        <v>21750000</v>
      </c>
      <c r="O37" s="11" t="s">
        <v>44</v>
      </c>
      <c r="P37" s="15">
        <f t="shared" si="7"/>
        <v>15950000</v>
      </c>
      <c r="Q37" s="11" t="s">
        <v>248</v>
      </c>
      <c r="R37" s="11" t="s">
        <v>227</v>
      </c>
      <c r="S37" s="11" t="s">
        <v>236</v>
      </c>
      <c r="T37" s="11" t="s">
        <v>102</v>
      </c>
      <c r="U37" s="11" t="s">
        <v>237</v>
      </c>
      <c r="V37" s="11" t="s">
        <v>42</v>
      </c>
      <c r="W37" s="11" t="s">
        <v>47</v>
      </c>
      <c r="X37" s="11" t="s">
        <v>88</v>
      </c>
      <c r="Y37" s="11" t="s">
        <v>249</v>
      </c>
      <c r="Z37" s="11" t="s">
        <v>49</v>
      </c>
      <c r="AA37" s="17"/>
      <c r="AB37" s="18" t="s">
        <v>105</v>
      </c>
      <c r="AC37" s="15"/>
      <c r="AD37" s="20"/>
      <c r="AE37" s="22"/>
      <c r="AF37" s="25">
        <v>1</v>
      </c>
      <c r="AG37" s="21">
        <f>M37</f>
        <v>15950000</v>
      </c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0"/>
      <c r="AY37" s="22"/>
      <c r="AZ37" s="25"/>
      <c r="BA37" s="22"/>
    </row>
    <row r="38" spans="1:53" ht="25.5">
      <c r="A38" s="11">
        <v>36</v>
      </c>
      <c r="B38" s="11" t="s">
        <v>41</v>
      </c>
      <c r="C38" s="11">
        <v>306628114</v>
      </c>
      <c r="D38" s="11" t="s">
        <v>42</v>
      </c>
      <c r="E38" s="11" t="s">
        <v>43</v>
      </c>
      <c r="F38" s="11" t="s">
        <v>133</v>
      </c>
      <c r="G38" s="11">
        <v>309460743</v>
      </c>
      <c r="H38" s="11" t="s">
        <v>42</v>
      </c>
      <c r="I38" s="11" t="s">
        <v>250</v>
      </c>
      <c r="J38" s="24">
        <v>45564</v>
      </c>
      <c r="K38" s="12">
        <v>45564</v>
      </c>
      <c r="L38" s="13">
        <v>4500000</v>
      </c>
      <c r="M38" s="14">
        <v>2250000</v>
      </c>
      <c r="N38" s="15">
        <f t="shared" si="0"/>
        <v>2250000</v>
      </c>
      <c r="O38" s="11" t="s">
        <v>44</v>
      </c>
      <c r="P38" s="15">
        <f t="shared" si="7"/>
        <v>2250000</v>
      </c>
      <c r="Q38" s="11" t="s">
        <v>251</v>
      </c>
      <c r="R38" s="11" t="s">
        <v>227</v>
      </c>
      <c r="S38" s="16" t="s">
        <v>252</v>
      </c>
      <c r="T38" s="11" t="s">
        <v>102</v>
      </c>
      <c r="U38" s="11" t="s">
        <v>253</v>
      </c>
      <c r="V38" s="11" t="s">
        <v>42</v>
      </c>
      <c r="W38" s="11" t="s">
        <v>47</v>
      </c>
      <c r="X38" s="11" t="s">
        <v>88</v>
      </c>
      <c r="Y38" s="11" t="s">
        <v>254</v>
      </c>
      <c r="Z38" s="11" t="s">
        <v>49</v>
      </c>
      <c r="AA38" s="17"/>
      <c r="AB38" s="18" t="s">
        <v>105</v>
      </c>
      <c r="AC38" s="15"/>
      <c r="AD38" s="20"/>
      <c r="AE38" s="22"/>
      <c r="AF38" s="25">
        <v>1</v>
      </c>
      <c r="AG38" s="21">
        <f>M38</f>
        <v>2250000</v>
      </c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0"/>
      <c r="AY38" s="22"/>
      <c r="AZ38" s="25"/>
      <c r="BA38" s="22"/>
    </row>
    <row r="39" spans="1:53" ht="25.5">
      <c r="A39" s="11">
        <v>37</v>
      </c>
      <c r="B39" s="11" t="s">
        <v>41</v>
      </c>
      <c r="C39" s="11">
        <v>306628114</v>
      </c>
      <c r="D39" s="11" t="s">
        <v>42</v>
      </c>
      <c r="E39" s="11" t="s">
        <v>43</v>
      </c>
      <c r="F39" s="11" t="s">
        <v>133</v>
      </c>
      <c r="G39" s="11">
        <v>309460743</v>
      </c>
      <c r="H39" s="11" t="s">
        <v>42</v>
      </c>
      <c r="I39" s="11" t="s">
        <v>255</v>
      </c>
      <c r="J39" s="24">
        <v>45564</v>
      </c>
      <c r="K39" s="26" t="s">
        <v>247</v>
      </c>
      <c r="L39" s="13">
        <v>4500000</v>
      </c>
      <c r="M39" s="14">
        <v>2520000</v>
      </c>
      <c r="N39" s="15">
        <f t="shared" si="0"/>
        <v>1980000</v>
      </c>
      <c r="O39" s="11" t="s">
        <v>44</v>
      </c>
      <c r="P39" s="15">
        <f t="shared" si="7"/>
        <v>2520000</v>
      </c>
      <c r="Q39" s="11" t="s">
        <v>256</v>
      </c>
      <c r="R39" s="11" t="s">
        <v>227</v>
      </c>
      <c r="S39" s="16" t="s">
        <v>257</v>
      </c>
      <c r="T39" s="11" t="s">
        <v>102</v>
      </c>
      <c r="U39" s="11" t="s">
        <v>258</v>
      </c>
      <c r="V39" s="11" t="s">
        <v>42</v>
      </c>
      <c r="W39" s="11" t="s">
        <v>47</v>
      </c>
      <c r="X39" s="11" t="s">
        <v>88</v>
      </c>
      <c r="Y39" s="11" t="s">
        <v>259</v>
      </c>
      <c r="Z39" s="11" t="s">
        <v>49</v>
      </c>
      <c r="AA39" s="17"/>
      <c r="AB39" s="18" t="s">
        <v>105</v>
      </c>
      <c r="AC39" s="15"/>
      <c r="AD39" s="20"/>
      <c r="AE39" s="22"/>
      <c r="AF39" s="25">
        <v>1</v>
      </c>
      <c r="AG39" s="21">
        <f>M39</f>
        <v>2520000</v>
      </c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0"/>
      <c r="AY39" s="22"/>
      <c r="AZ39" s="25"/>
      <c r="BA39" s="22"/>
    </row>
    <row r="40" spans="1:53" ht="25.5">
      <c r="A40" s="11">
        <v>38</v>
      </c>
      <c r="B40" s="11" t="s">
        <v>41</v>
      </c>
      <c r="C40" s="11">
        <v>306628114</v>
      </c>
      <c r="D40" s="11" t="s">
        <v>42</v>
      </c>
      <c r="E40" s="11" t="s">
        <v>43</v>
      </c>
      <c r="F40" s="11" t="s">
        <v>133</v>
      </c>
      <c r="G40" s="11">
        <v>309460743</v>
      </c>
      <c r="H40" s="11" t="s">
        <v>42</v>
      </c>
      <c r="I40" s="11" t="s">
        <v>260</v>
      </c>
      <c r="J40" s="24">
        <v>45564</v>
      </c>
      <c r="K40" s="12">
        <v>45564</v>
      </c>
      <c r="L40" s="13">
        <v>5400000</v>
      </c>
      <c r="M40" s="14">
        <v>2550000</v>
      </c>
      <c r="N40" s="15">
        <f t="shared" si="0"/>
        <v>2850000</v>
      </c>
      <c r="O40" s="11" t="s">
        <v>44</v>
      </c>
      <c r="P40" s="15">
        <f t="shared" si="7"/>
        <v>2550000</v>
      </c>
      <c r="Q40" s="11" t="s">
        <v>261</v>
      </c>
      <c r="R40" s="11" t="s">
        <v>227</v>
      </c>
      <c r="S40" s="16" t="s">
        <v>257</v>
      </c>
      <c r="T40" s="11" t="s">
        <v>102</v>
      </c>
      <c r="U40" s="11" t="s">
        <v>258</v>
      </c>
      <c r="V40" s="11" t="s">
        <v>42</v>
      </c>
      <c r="W40" s="11" t="s">
        <v>47</v>
      </c>
      <c r="X40" s="11" t="s">
        <v>88</v>
      </c>
      <c r="Y40" s="11" t="s">
        <v>259</v>
      </c>
      <c r="Z40" s="11" t="s">
        <v>49</v>
      </c>
      <c r="AA40" s="17"/>
      <c r="AB40" s="18" t="s">
        <v>105</v>
      </c>
      <c r="AC40" s="15"/>
      <c r="AD40" s="20"/>
      <c r="AE40" s="22"/>
      <c r="AF40" s="25">
        <v>1</v>
      </c>
      <c r="AG40" s="21">
        <f>M40</f>
        <v>2550000</v>
      </c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0"/>
      <c r="AY40" s="22"/>
      <c r="AZ40" s="25"/>
      <c r="BA40" s="22"/>
    </row>
    <row r="41" spans="1:53" ht="25.5" hidden="1">
      <c r="A41" s="11">
        <v>39</v>
      </c>
      <c r="B41" s="11" t="s">
        <v>41</v>
      </c>
      <c r="C41" s="11">
        <v>306628114</v>
      </c>
      <c r="D41" s="11" t="s">
        <v>42</v>
      </c>
      <c r="E41" s="11" t="s">
        <v>43</v>
      </c>
      <c r="F41" s="11" t="s">
        <v>262</v>
      </c>
      <c r="G41" s="11">
        <v>308710993</v>
      </c>
      <c r="H41" s="11" t="s">
        <v>42</v>
      </c>
      <c r="I41" s="11" t="s">
        <v>263</v>
      </c>
      <c r="J41" s="24">
        <v>45567</v>
      </c>
      <c r="K41" s="28">
        <v>45567</v>
      </c>
      <c r="L41" s="13">
        <v>30000000</v>
      </c>
      <c r="M41" s="14">
        <v>26500000</v>
      </c>
      <c r="N41" s="15">
        <f t="shared" si="0"/>
        <v>3500000</v>
      </c>
      <c r="O41" s="11" t="s">
        <v>44</v>
      </c>
      <c r="P41" s="15">
        <f t="shared" si="7"/>
        <v>26500000</v>
      </c>
      <c r="Q41" s="11" t="s">
        <v>264</v>
      </c>
      <c r="R41" s="11" t="s">
        <v>227</v>
      </c>
      <c r="S41" s="16" t="s">
        <v>190</v>
      </c>
      <c r="T41" s="11" t="s">
        <v>86</v>
      </c>
      <c r="U41" s="11" t="s">
        <v>191</v>
      </c>
      <c r="V41" s="11" t="s">
        <v>57</v>
      </c>
      <c r="W41" s="11" t="s">
        <v>47</v>
      </c>
      <c r="X41" s="11" t="s">
        <v>88</v>
      </c>
      <c r="Y41" s="11" t="s">
        <v>265</v>
      </c>
      <c r="Z41" s="11" t="s">
        <v>49</v>
      </c>
      <c r="AA41" s="17"/>
      <c r="AB41" s="18" t="s">
        <v>50</v>
      </c>
      <c r="AC41" s="15"/>
      <c r="AD41" s="20"/>
      <c r="AE41" s="21"/>
      <c r="AF41" s="20">
        <v>1</v>
      </c>
      <c r="AG41" s="21">
        <f>M41</f>
        <v>26500000</v>
      </c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0"/>
      <c r="AY41" s="27"/>
      <c r="AZ41" s="25"/>
      <c r="BA41" s="27"/>
    </row>
    <row r="42" spans="1:53" ht="51" hidden="1">
      <c r="A42" s="11">
        <v>40</v>
      </c>
      <c r="B42" s="11" t="s">
        <v>41</v>
      </c>
      <c r="C42" s="11">
        <v>306628114</v>
      </c>
      <c r="D42" s="11" t="s">
        <v>42</v>
      </c>
      <c r="E42" s="11" t="s">
        <v>43</v>
      </c>
      <c r="F42" s="11" t="s">
        <v>266</v>
      </c>
      <c r="G42" s="11">
        <v>302190848</v>
      </c>
      <c r="H42" s="11" t="s">
        <v>42</v>
      </c>
      <c r="I42" s="11" t="s">
        <v>267</v>
      </c>
      <c r="J42" s="24">
        <v>45609</v>
      </c>
      <c r="K42" s="29">
        <v>45609</v>
      </c>
      <c r="L42" s="15">
        <v>12000000</v>
      </c>
      <c r="M42" s="14">
        <v>6540650</v>
      </c>
      <c r="N42" s="15">
        <f t="shared" si="0"/>
        <v>5459350</v>
      </c>
      <c r="O42" s="11" t="s">
        <v>44</v>
      </c>
      <c r="P42" s="15">
        <f t="shared" si="7"/>
        <v>6540650</v>
      </c>
      <c r="Q42" s="11" t="s">
        <v>268</v>
      </c>
      <c r="R42" s="11" t="s">
        <v>45</v>
      </c>
      <c r="S42" s="16" t="s">
        <v>65</v>
      </c>
      <c r="T42" s="11" t="s">
        <v>46</v>
      </c>
      <c r="U42" s="11" t="s">
        <v>66</v>
      </c>
      <c r="V42" s="11" t="s">
        <v>96</v>
      </c>
      <c r="W42" s="11" t="s">
        <v>47</v>
      </c>
      <c r="X42" s="11" t="s">
        <v>88</v>
      </c>
      <c r="Y42" s="11" t="s">
        <v>269</v>
      </c>
      <c r="Z42" s="11" t="s">
        <v>49</v>
      </c>
      <c r="AA42" s="17"/>
      <c r="AB42" s="18" t="s">
        <v>50</v>
      </c>
      <c r="AC42" s="15"/>
      <c r="AD42" s="20">
        <v>1</v>
      </c>
      <c r="AE42" s="21">
        <f>M42</f>
        <v>6540650</v>
      </c>
      <c r="AF42" s="25"/>
      <c r="AG42" s="22"/>
      <c r="AH42" s="22"/>
      <c r="AI42" s="22"/>
      <c r="AJ42" s="22"/>
      <c r="AK42" s="22"/>
      <c r="AL42" s="22"/>
      <c r="AM42" s="22"/>
      <c r="AN42" s="25"/>
      <c r="AO42" s="21"/>
      <c r="AP42" s="22"/>
      <c r="AQ42" s="22"/>
      <c r="AR42" s="22"/>
      <c r="AS42" s="22"/>
      <c r="AT42" s="22"/>
      <c r="AU42" s="22"/>
      <c r="AV42" s="22"/>
      <c r="AW42" s="22"/>
      <c r="AX42" s="25"/>
      <c r="AY42" s="21"/>
      <c r="AZ42" s="25"/>
      <c r="BA42" s="27"/>
    </row>
    <row r="43" spans="1:53">
      <c r="A43" s="11"/>
      <c r="B43" s="11"/>
      <c r="C43" s="11"/>
      <c r="D43" s="11"/>
      <c r="E43" s="11"/>
      <c r="F43" s="11"/>
      <c r="G43" s="11"/>
      <c r="H43" s="11"/>
      <c r="I43" s="11"/>
      <c r="J43" s="24"/>
      <c r="K43" s="29"/>
      <c r="L43" s="15"/>
      <c r="M43" s="14"/>
      <c r="N43" s="15"/>
      <c r="O43" s="11"/>
      <c r="P43" s="15"/>
      <c r="Q43" s="11"/>
      <c r="R43" s="11"/>
      <c r="S43" s="16"/>
      <c r="T43" s="11"/>
      <c r="U43" s="11"/>
      <c r="V43" s="11"/>
      <c r="W43" s="11"/>
      <c r="X43" s="11"/>
      <c r="Y43" s="11"/>
      <c r="Z43" s="11"/>
      <c r="AA43" s="17"/>
      <c r="AB43" s="18"/>
      <c r="AC43" s="15"/>
      <c r="AD43" s="20"/>
      <c r="AE43" s="21"/>
      <c r="AF43" s="25"/>
      <c r="AG43" s="22"/>
      <c r="AH43" s="22"/>
      <c r="AI43" s="22"/>
      <c r="AJ43" s="22"/>
      <c r="AK43" s="22"/>
      <c r="AL43" s="22"/>
      <c r="AM43" s="22"/>
      <c r="AN43" s="25"/>
      <c r="AO43" s="21"/>
      <c r="AP43" s="22"/>
      <c r="AQ43" s="22"/>
      <c r="AR43" s="22"/>
      <c r="AS43" s="22"/>
      <c r="AT43" s="22"/>
      <c r="AU43" s="22"/>
      <c r="AV43" s="22"/>
      <c r="AW43" s="22"/>
      <c r="AX43" s="25"/>
      <c r="AY43" s="21"/>
      <c r="AZ43" s="25"/>
      <c r="BA43" s="27"/>
    </row>
    <row r="44" spans="1:53">
      <c r="A44" s="18"/>
      <c r="B44" s="18"/>
      <c r="C44" s="18"/>
      <c r="D44" s="18"/>
      <c r="E44" s="18"/>
      <c r="F44" s="30"/>
      <c r="G44" s="30"/>
      <c r="H44" s="30"/>
      <c r="I44" s="18"/>
      <c r="J44" s="24"/>
      <c r="K44" s="31"/>
      <c r="L44" s="13"/>
      <c r="M44" s="14"/>
      <c r="N44" s="32"/>
      <c r="O44" s="18"/>
      <c r="P44" s="15"/>
      <c r="Q44" s="30"/>
      <c r="R44" s="18"/>
      <c r="S44" s="11"/>
      <c r="T44" s="18"/>
      <c r="U44" s="18"/>
      <c r="V44" s="18"/>
      <c r="W44" s="18"/>
      <c r="X44" s="18"/>
      <c r="Y44" s="18"/>
      <c r="Z44" s="18"/>
      <c r="AA44" s="18"/>
      <c r="AB44" s="18"/>
      <c r="AC44" s="32"/>
      <c r="AD44" s="20"/>
      <c r="AE44" s="21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0"/>
      <c r="AY44" s="27"/>
      <c r="AZ44" s="25"/>
      <c r="BA44" s="27"/>
    </row>
    <row r="45" spans="1:53">
      <c r="A45" s="19"/>
      <c r="B45" s="19"/>
      <c r="C45" s="19"/>
      <c r="D45" s="19"/>
      <c r="E45" s="19"/>
      <c r="F45" s="19"/>
      <c r="G45" s="19"/>
      <c r="H45" s="19"/>
      <c r="I45" s="19"/>
      <c r="J45" s="33"/>
      <c r="K45" s="34"/>
      <c r="L45" s="21"/>
      <c r="M45" s="21"/>
      <c r="N45" s="35"/>
      <c r="O45" s="19"/>
      <c r="P45" s="35"/>
      <c r="Q45" s="19"/>
      <c r="R45" s="19"/>
      <c r="S45" s="36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20"/>
      <c r="AE45" s="21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0"/>
      <c r="AY45" s="27"/>
      <c r="AZ45" s="25"/>
      <c r="BA45" s="27"/>
    </row>
    <row r="46" spans="1:53" ht="15.75" customHeight="1">
      <c r="I46" s="37"/>
      <c r="P46" s="41"/>
      <c r="Q46" s="42">
        <v>24120012383640</v>
      </c>
      <c r="S46" s="43"/>
      <c r="AB46" s="44"/>
      <c r="AC46" s="44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5"/>
      <c r="BA46" s="22"/>
    </row>
    <row r="47" spans="1:53">
      <c r="AB47" s="44"/>
      <c r="AC47" s="44"/>
      <c r="AD47" s="47">
        <f t="shared" ref="AD47:BA47" si="8">SUM(AD3:AD46)</f>
        <v>23</v>
      </c>
      <c r="AE47" s="48">
        <f t="shared" si="8"/>
        <v>550590542.00999999</v>
      </c>
      <c r="AF47" s="49">
        <f t="shared" si="8"/>
        <v>7</v>
      </c>
      <c r="AG47" s="48">
        <f t="shared" si="8"/>
        <v>54770000</v>
      </c>
      <c r="AH47" s="49">
        <f t="shared" si="8"/>
        <v>0</v>
      </c>
      <c r="AI47" s="48">
        <f t="shared" si="8"/>
        <v>0</v>
      </c>
      <c r="AJ47" s="49">
        <f t="shared" si="8"/>
        <v>1</v>
      </c>
      <c r="AK47" s="48">
        <f t="shared" si="8"/>
        <v>260480000</v>
      </c>
      <c r="AL47" s="49">
        <f t="shared" si="8"/>
        <v>0</v>
      </c>
      <c r="AM47" s="48">
        <f t="shared" si="8"/>
        <v>0</v>
      </c>
      <c r="AN47" s="49">
        <f t="shared" si="8"/>
        <v>0</v>
      </c>
      <c r="AO47" s="48">
        <f t="shared" si="8"/>
        <v>0</v>
      </c>
      <c r="AP47" s="49">
        <f t="shared" si="8"/>
        <v>2</v>
      </c>
      <c r="AQ47" s="48">
        <f t="shared" si="8"/>
        <v>3897696527.8900003</v>
      </c>
      <c r="AR47" s="49">
        <f t="shared" si="8"/>
        <v>0</v>
      </c>
      <c r="AS47" s="48">
        <f t="shared" si="8"/>
        <v>0</v>
      </c>
      <c r="AT47" s="49">
        <f t="shared" si="8"/>
        <v>0</v>
      </c>
      <c r="AU47" s="48">
        <f t="shared" si="8"/>
        <v>0</v>
      </c>
      <c r="AV47" s="49">
        <f t="shared" si="8"/>
        <v>0</v>
      </c>
      <c r="AW47" s="48">
        <f t="shared" si="8"/>
        <v>0</v>
      </c>
      <c r="AX47" s="49">
        <f t="shared" si="8"/>
        <v>7</v>
      </c>
      <c r="AY47" s="48">
        <f t="shared" si="8"/>
        <v>3181504000</v>
      </c>
      <c r="AZ47" s="49">
        <f t="shared" si="8"/>
        <v>1</v>
      </c>
      <c r="BA47" s="48">
        <f t="shared" si="8"/>
        <v>3162696527.8900003</v>
      </c>
    </row>
    <row r="48" spans="1:53">
      <c r="AD48" s="51"/>
      <c r="AE48" s="2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21"/>
      <c r="AR48" s="51"/>
      <c r="AS48" s="51"/>
      <c r="AT48" s="51"/>
      <c r="AU48" s="51"/>
      <c r="AV48" s="51"/>
      <c r="AW48" s="51"/>
      <c r="AX48" s="51"/>
      <c r="AY48" s="51"/>
      <c r="AZ48" s="25"/>
      <c r="BA48" s="51"/>
    </row>
    <row r="49" spans="17:53">
      <c r="Q49" s="41"/>
      <c r="AD49" s="52">
        <f>AD47+AF47+AH47+AJ47+AL47+AN47+AP47+AR47+AT47+AV47+AX47</f>
        <v>40</v>
      </c>
      <c r="AE49" s="53">
        <f>AE47+AG47+AK47+AM47+AO47+AQ47+AS47+AU47+AW47+AY47</f>
        <v>7945041069.9000006</v>
      </c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 t="s">
        <v>270</v>
      </c>
      <c r="AX49" s="52">
        <f>AX47+AV47</f>
        <v>7</v>
      </c>
      <c r="AY49" s="53">
        <f>AY47+AW47</f>
        <v>3181504000</v>
      </c>
      <c r="AZ49" s="25"/>
      <c r="BA49" s="47" t="s">
        <v>40</v>
      </c>
    </row>
    <row r="50" spans="17:53"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25"/>
      <c r="BA50" s="51"/>
    </row>
    <row r="51" spans="17:53">
      <c r="Q51" s="41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53">
        <f>AY49/1000</f>
        <v>3181504</v>
      </c>
      <c r="AZ51" s="25" t="s">
        <v>271</v>
      </c>
      <c r="BA51" s="22"/>
    </row>
  </sheetData>
  <autoFilter ref="A2:BA42" xr:uid="{00000000-0009-0000-0000-000002000000}">
    <filterColumn colId="9">
      <filters>
        <dateGroupItem year="2024" month="7" dateTimeGrouping="month"/>
        <dateGroupItem year="2024" month="8" dateTimeGrouping="month"/>
        <dateGroupItem year="2024" month="9" dateTimeGrouping="month"/>
      </filters>
    </filterColumn>
    <filterColumn colId="29" showButton="0"/>
    <filterColumn colId="31" showButton="0"/>
    <filterColumn colId="33" showButton="0"/>
    <filterColumn colId="35" showButton="0"/>
    <filterColumn colId="37" showButton="0"/>
    <filterColumn colId="39" showButton="0"/>
    <filterColumn colId="41" showButton="0"/>
    <filterColumn colId="43" showButton="0"/>
    <filterColumn colId="45" showButton="0"/>
    <filterColumn colId="47" showButton="0"/>
    <filterColumn colId="49" showButton="0"/>
    <filterColumn colId="51" showButton="0"/>
  </autoFilter>
  <mergeCells count="13">
    <mergeCell ref="AZ2:BA2"/>
    <mergeCell ref="AN2:AO2"/>
    <mergeCell ref="AP2:AQ2"/>
    <mergeCell ref="AR2:AS2"/>
    <mergeCell ref="AT2:AU2"/>
    <mergeCell ref="AV2:AW2"/>
    <mergeCell ref="AX2:AY2"/>
    <mergeCell ref="AL2:AM2"/>
    <mergeCell ref="B1:Y1"/>
    <mergeCell ref="AD2:AE2"/>
    <mergeCell ref="AF2:AG2"/>
    <mergeCell ref="AH2:AI2"/>
    <mergeCell ref="AJ2:AK2"/>
  </mergeCells>
  <hyperlinks>
    <hyperlink ref="Q25" r:id="rId1" display="https://etender.uzex.uz/lot/367018" xr:uid="{A5D05452-9AA5-40A6-8691-DF94316AD7FC}"/>
  </hyperlinks>
  <pageMargins left="0.11811023622047245" right="0.19685039370078741" top="0.15748031496062992" bottom="0.15748031496062992" header="0" footer="0"/>
  <pageSetup paperSize="9" scale="17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основные средства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Natalya V. Kunina</dc:creator>
  <cp:lastModifiedBy>Fakhriyor F. Makhmudjonov</cp:lastModifiedBy>
  <dcterms:created xsi:type="dcterms:W3CDTF">2025-01-10T09:11:18Z</dcterms:created>
  <dcterms:modified xsi:type="dcterms:W3CDTF">2025-01-16T06:05:26Z</dcterms:modified>
</cp:coreProperties>
</file>