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Users\jamoliddin.khamdamov\Рабочий стол\2024 йил\АНТИКОРРУПЦИЯ\ОКТЯБРЬ МАЪЛУМОТЛАРИ\КЎЧМАС МУЛКЛАР ҲАҚИДА МАЪЛУМОТ\"/>
    </mc:Choice>
  </mc:AlternateContent>
  <xr:revisionPtr revIDLastSave="0" documentId="13_ncr:1_{B161A8FA-BFB3-4576-8A1B-8424E1A82633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1 квартал 2024" sheetId="1" r:id="rId1"/>
    <sheet name="2 квартал 2024" sheetId="4" r:id="rId2"/>
    <sheet name="3 квартал 2024 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J12" i="4"/>
  <c r="J12" i="1"/>
  <c r="I14" i="5"/>
  <c r="I12" i="5"/>
  <c r="I14" i="1"/>
  <c r="I12" i="1"/>
  <c r="I12" i="4"/>
  <c r="I14" i="4"/>
  <c r="I15" i="5" l="1"/>
  <c r="I11" i="5"/>
  <c r="I15" i="4"/>
  <c r="I11" i="4"/>
  <c r="I15" i="1"/>
  <c r="I11" i="1"/>
  <c r="G17" i="1" l="1"/>
  <c r="G15" i="1"/>
  <c r="G14" i="1"/>
  <c r="G12" i="1"/>
  <c r="G17" i="4"/>
  <c r="G15" i="4"/>
  <c r="G14" i="4"/>
  <c r="G12" i="4"/>
  <c r="G17" i="5"/>
  <c r="G15" i="5"/>
  <c r="G14" i="5"/>
  <c r="G12" i="5"/>
</calcChain>
</file>

<file path=xl/sharedStrings.xml><?xml version="1.0" encoding="utf-8"?>
<sst xmlns="http://schemas.openxmlformats.org/spreadsheetml/2006/main" count="160" uniqueCount="46">
  <si>
    <t>Toshkent shahri Mirobod tumani Movarounnaxr MFY Movarounnaxr MFY, Amir Temur shoh ko'chasi , 41-uy</t>
  </si>
  <si>
    <t>10:11:40:02:01:0146</t>
  </si>
  <si>
    <t>Toshkent shahri Sirg‘ali tumani Oltin vodiy MFY Oltin vodiy MFY, Qum-Ariq ko'chasi , 4-k-uy</t>
  </si>
  <si>
    <t>10:06:40:02:02:0012</t>
  </si>
  <si>
    <t>Toshkent shahri Mirobod tumani Salar MFY Salar MFY, Amir Temur shoh ko'chasi , 51-uy</t>
  </si>
  <si>
    <t>10:11:41:01:01:0095/0001</t>
  </si>
  <si>
    <t>Toshkent shahri Yakkasaroy tumani Hamid Sulaymon MFY Hamid Sulaymon MFY, Shota Rustaveli ko'chasi , 9-uy</t>
  </si>
  <si>
    <t>10:05:02:01:04:0013</t>
  </si>
  <si>
    <t>Toshkent shahri Sirg‘ali tumani Uchuvchilar MFY Uchuvchilar MFY, Qum-Ariq ko'chasi , 2-uy, 2-xonadon</t>
  </si>
  <si>
    <t>10:06:40:02:01:0002/0006</t>
  </si>
  <si>
    <t>Toshkent shahri Sirg‘ali tumani Uchuvchilar MFY Uchuvchilar MFY, Qum-Ariq ko'chasi , 6-uy</t>
  </si>
  <si>
    <t>10:06:40:02:02:0015</t>
  </si>
  <si>
    <t>Toshkent shahri Sirg‘ali tumani Uchuvchilar MFY Uchuvchilar MFY, Аeroport xududi ko'chasi , 3-uy</t>
  </si>
  <si>
    <t>10:06:40:02:02:0014</t>
  </si>
  <si>
    <t>Toshkent shahri Sirg‘ali tumani Uchuvchilar MFY Uchuvchilar MFY, Аeroport xududi ko'chasi ,</t>
  </si>
  <si>
    <t>10:06:01:02:02:0020</t>
  </si>
  <si>
    <t>10:09:01:02:01:5025:0001:042</t>
  </si>
  <si>
    <t>-</t>
  </si>
  <si>
    <t>*</t>
  </si>
  <si>
    <t xml:space="preserve">Mulk turi </t>
  </si>
  <si>
    <t xml:space="preserve">Joylashgan manzili </t>
  </si>
  <si>
    <t xml:space="preserve">Kadastr raqami </t>
  </si>
  <si>
    <t>Balansga olingan vaqti 
(aniq sana)</t>
  </si>
  <si>
    <t>Soni 
(dona)</t>
  </si>
  <si>
    <t xml:space="preserve">Qiymati 
(ming so‘mda))
 </t>
  </si>
  <si>
    <t xml:space="preserve">Qayta baholangan narxi 
(ming so‘mda) </t>
  </si>
  <si>
    <t>Saqlash xarajatlari 
(ming so‘mda)</t>
  </si>
  <si>
    <t>Jihozlash xarajatlari (ming so‘mda)</t>
  </si>
  <si>
    <t>Jihozlash xarajatlarining moliyalashtirish manbai (ming so‘mda)</t>
  </si>
  <si>
    <t>T/r</t>
  </si>
  <si>
    <t xml:space="preserve">AJning ma'muriy binosi </t>
  </si>
  <si>
    <t>Servis departamenti va Parvoz xizmati departamenti binosi</t>
  </si>
  <si>
    <t>Xaridlar departamentining omborxonalari va bostirmalari, ofis xonalari</t>
  </si>
  <si>
    <t xml:space="preserve">“Uzbekistan airways sales” ma’muriy binosi va operatsion zali </t>
  </si>
  <si>
    <t>Toshkent shahri, Yakkasaroy tumani, Shota Rustaveli ko‘chasi, 9-uy manzili bo‘yicha ko‘chmas mulk</t>
  </si>
  <si>
    <t xml:space="preserve">Xaridlar departamentining omborxonalari, ofis xonalari </t>
  </si>
  <si>
    <t>Sex № 5</t>
  </si>
  <si>
    <t>Xaridlar departamenti binosi (“Kislovodsk” moduli yengil metall konstruksiyali binosi, bort idishlari ombori) Sergeli tumani, Aeroport maydoni</t>
  </si>
  <si>
    <t>Idora xonadoni</t>
  </si>
  <si>
    <t>Mirzo Ulug'bek tumani, markaz-1, Buyuk Ipak yo‘li,  24-42</t>
  </si>
  <si>
    <t xml:space="preserve">Ajning o'zining mablag'lari </t>
  </si>
  <si>
    <t xml:space="preserve">Davlat organlari va tashkilotlari tasarrufidagi xizmat uylari va boshqa ko‘chmas mulklar to‘g‘risidagi
MA’LUMOTLAR </t>
  </si>
  <si>
    <t>Toshkent shahri Sirg‘ali tumani Uchuvchilar MFY Uchuvchilar MFY, Аeroport xududi ko'chasi</t>
  </si>
  <si>
    <t xml:space="preserve">Xaridlar departamentining omborxonalari va bostirmalari, ofis xonalari </t>
  </si>
  <si>
    <t xml:space="preserve">Sex № 5 </t>
  </si>
  <si>
    <t xml:space="preserve">Davlat organlari va tashkilotlari tasarrufidagi xizmat uylari va boshqa ko‘chmas mulklar to‘g‘risidagi 2024-yil 1-oktabr holatidagi
MA’LUMOTLAR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</si>
</sst>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0" fontId="7" fillId="0" borderId="5" xfId="2" applyNumberFormat="1" applyFont="1" applyBorder="1" applyAlignment="1">
      <alignment horizontal="center" vertical="center" wrapText="1"/>
    </xf>
    <xf numFmtId="43" fontId="2" fillId="0" borderId="0" xfId="0" applyNumberFormat="1" applyFont="1" applyAlignment="1">
      <alignment vertical="center"/>
    </xf>
    <xf numFmtId="43" fontId="2" fillId="0" borderId="0" xfId="0" applyNumberFormat="1" applyFont="1"/>
    <xf numFmtId="43" fontId="2" fillId="0" borderId="4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0" fontId="7" fillId="0" borderId="1" xfId="2" applyNumberFormat="1" applyFont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43" fontId="2" fillId="0" borderId="0" xfId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/>
    <xf numFmtId="0" fontId="2" fillId="0" borderId="0" xfId="0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43" fontId="2" fillId="0" borderId="0" xfId="1" applyFont="1" applyAlignment="1">
      <alignment horizontal="center" vertical="center"/>
    </xf>
    <xf numFmtId="40" fontId="2" fillId="0" borderId="0" xfId="0" applyNumberFormat="1" applyFont="1" applyAlignment="1">
      <alignment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0" fontId="7" fillId="0" borderId="2" xfId="2" applyNumberFormat="1" applyFont="1" applyBorder="1" applyAlignment="1">
      <alignment horizontal="center" vertical="center" wrapText="1"/>
    </xf>
    <xf numFmtId="40" fontId="7" fillId="0" borderId="3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2" xr:uid="{60C79B6C-C0D4-4861-9EF2-886EBAB1306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4:P19"/>
  <sheetViews>
    <sheetView zoomScale="55" zoomScaleNormal="55" workbookViewId="0">
      <pane ySplit="9" topLeftCell="A10" activePane="bottomLeft" state="frozen"/>
      <selection pane="bottomLeft" activeCell="A4" sqref="A4:L5"/>
    </sheetView>
  </sheetViews>
  <sheetFormatPr defaultColWidth="9.109375" defaultRowHeight="15.6" x14ac:dyDescent="0.3"/>
  <cols>
    <col min="1" max="1" width="6.44140625" style="4" customWidth="1"/>
    <col min="2" max="2" width="31.5546875" style="1" customWidth="1"/>
    <col min="3" max="3" width="25" style="1" customWidth="1"/>
    <col min="4" max="4" width="33.88671875" style="1" bestFit="1" customWidth="1"/>
    <col min="5" max="5" width="18.88671875" style="1" customWidth="1"/>
    <col min="6" max="6" width="13.109375" style="1" customWidth="1"/>
    <col min="7" max="8" width="21.44140625" style="1" bestFit="1" customWidth="1"/>
    <col min="9" max="10" width="19" style="1" customWidth="1"/>
    <col min="11" max="12" width="16.5546875" style="1" customWidth="1"/>
    <col min="13" max="14" width="9.109375" style="1"/>
    <col min="15" max="15" width="17.88671875" style="1" bestFit="1" customWidth="1"/>
    <col min="16" max="16" width="16.6640625" style="1" bestFit="1" customWidth="1"/>
    <col min="17" max="16384" width="9.109375" style="1"/>
  </cols>
  <sheetData>
    <row r="4" spans="1:16" x14ac:dyDescent="0.3">
      <c r="A4" s="41" t="s">
        <v>41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6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8" spans="1:16" s="3" customFormat="1" ht="53.25" customHeight="1" x14ac:dyDescent="0.3">
      <c r="A8" s="43" t="s">
        <v>29</v>
      </c>
      <c r="B8" s="43" t="s">
        <v>19</v>
      </c>
      <c r="C8" s="43" t="s">
        <v>20</v>
      </c>
      <c r="D8" s="43" t="s">
        <v>21</v>
      </c>
      <c r="E8" s="43" t="s">
        <v>22</v>
      </c>
      <c r="F8" s="43" t="s">
        <v>23</v>
      </c>
      <c r="G8" s="43" t="s">
        <v>24</v>
      </c>
      <c r="H8" s="43" t="s">
        <v>25</v>
      </c>
      <c r="I8" s="43" t="s">
        <v>26</v>
      </c>
      <c r="J8" s="43" t="s">
        <v>27</v>
      </c>
      <c r="K8" s="43" t="s">
        <v>28</v>
      </c>
      <c r="L8" s="43"/>
      <c r="M8" s="2"/>
    </row>
    <row r="9" spans="1:16" s="3" customFormat="1" ht="43.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4" t="s">
        <v>40</v>
      </c>
      <c r="L9" s="45"/>
      <c r="M9" s="2"/>
    </row>
    <row r="10" spans="1:16" s="3" customFormat="1" x14ac:dyDescent="0.3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10">
        <v>6</v>
      </c>
      <c r="G10" s="7">
        <v>7</v>
      </c>
      <c r="H10" s="11">
        <v>8</v>
      </c>
      <c r="I10" s="7">
        <v>9</v>
      </c>
      <c r="J10" s="7">
        <v>10</v>
      </c>
      <c r="K10" s="7">
        <v>11</v>
      </c>
      <c r="L10" s="7">
        <v>12</v>
      </c>
    </row>
    <row r="11" spans="1:16" s="16" customFormat="1" ht="78.75" customHeight="1" x14ac:dyDescent="0.3">
      <c r="A11" s="9">
        <v>1</v>
      </c>
      <c r="B11" s="5" t="s">
        <v>30</v>
      </c>
      <c r="C11" s="29" t="s">
        <v>0</v>
      </c>
      <c r="D11" s="15" t="s">
        <v>1</v>
      </c>
      <c r="E11" s="12">
        <v>24898</v>
      </c>
      <c r="F11" s="13">
        <v>6</v>
      </c>
      <c r="G11" s="19">
        <v>12798453.470000001</v>
      </c>
      <c r="H11" s="19">
        <v>213480000</v>
      </c>
      <c r="I11" s="19">
        <f>(277522840.5+192855190.62+11160313.92+120350424.03)/1000</f>
        <v>601888.76907000004</v>
      </c>
      <c r="J11" s="19">
        <v>329168.69166666665</v>
      </c>
      <c r="K11" s="39">
        <v>329168.69166666665</v>
      </c>
      <c r="L11" s="40"/>
      <c r="O11" s="31"/>
      <c r="P11" s="32"/>
    </row>
    <row r="12" spans="1:16" ht="62.4" x14ac:dyDescent="0.3">
      <c r="A12" s="9">
        <v>2</v>
      </c>
      <c r="B12" s="5" t="s">
        <v>31</v>
      </c>
      <c r="C12" s="29" t="s">
        <v>2</v>
      </c>
      <c r="D12" s="14" t="s">
        <v>3</v>
      </c>
      <c r="E12" s="12">
        <v>44888</v>
      </c>
      <c r="F12" s="13">
        <v>1</v>
      </c>
      <c r="G12" s="19">
        <f>1949031042.45/1000</f>
        <v>1949031.0424500001</v>
      </c>
      <c r="H12" s="19">
        <v>175011210</v>
      </c>
      <c r="I12" s="19">
        <f>54667.975*3</f>
        <v>164003.92499999999</v>
      </c>
      <c r="J12" s="19">
        <f>197501.215*1.5</f>
        <v>296251.82250000001</v>
      </c>
      <c r="K12" s="39">
        <v>296251.82250000001</v>
      </c>
      <c r="L12" s="40"/>
      <c r="O12" s="33"/>
      <c r="P12" s="34"/>
    </row>
    <row r="13" spans="1:16" ht="62.4" x14ac:dyDescent="0.3">
      <c r="A13" s="9">
        <v>3</v>
      </c>
      <c r="B13" s="5" t="s">
        <v>32</v>
      </c>
      <c r="C13" s="29" t="s">
        <v>10</v>
      </c>
      <c r="D13" s="14" t="s">
        <v>11</v>
      </c>
      <c r="E13" s="12">
        <v>41694</v>
      </c>
      <c r="F13" s="13">
        <v>12</v>
      </c>
      <c r="G13" s="19">
        <v>178934863.65000001</v>
      </c>
      <c r="H13" s="19">
        <v>80478850</v>
      </c>
      <c r="I13" s="19">
        <v>1120043.7373666666</v>
      </c>
      <c r="J13" s="19" t="s">
        <v>17</v>
      </c>
      <c r="K13" s="39" t="s">
        <v>17</v>
      </c>
      <c r="L13" s="40"/>
      <c r="O13" s="35"/>
      <c r="P13" s="35"/>
    </row>
    <row r="14" spans="1:16" s="16" customFormat="1" ht="78" x14ac:dyDescent="0.3">
      <c r="A14" s="9">
        <v>4</v>
      </c>
      <c r="B14" s="5" t="s">
        <v>33</v>
      </c>
      <c r="C14" s="29" t="s">
        <v>4</v>
      </c>
      <c r="D14" s="15" t="s">
        <v>5</v>
      </c>
      <c r="E14" s="12">
        <v>40410</v>
      </c>
      <c r="F14" s="13">
        <v>1</v>
      </c>
      <c r="G14" s="19">
        <f>1221300548.92/1000</f>
        <v>1221300.54892</v>
      </c>
      <c r="H14" s="19">
        <v>101160000</v>
      </c>
      <c r="I14" s="19">
        <f>3321.522*3</f>
        <v>9964.5659999999989</v>
      </c>
      <c r="J14" s="19">
        <v>197501.215</v>
      </c>
      <c r="K14" s="39">
        <v>197501.215</v>
      </c>
      <c r="L14" s="40"/>
      <c r="O14" s="36"/>
      <c r="P14" s="36"/>
    </row>
    <row r="15" spans="1:16" s="16" customFormat="1" ht="93.6" x14ac:dyDescent="0.3">
      <c r="A15" s="9">
        <v>5</v>
      </c>
      <c r="B15" s="5" t="s">
        <v>34</v>
      </c>
      <c r="C15" s="29" t="s">
        <v>6</v>
      </c>
      <c r="D15" s="15" t="s">
        <v>7</v>
      </c>
      <c r="E15" s="12">
        <v>45121</v>
      </c>
      <c r="F15" s="13">
        <v>4</v>
      </c>
      <c r="G15" s="19">
        <f>7707738439.26/1000</f>
        <v>7707738.4392600004</v>
      </c>
      <c r="H15" s="19">
        <v>151290000</v>
      </c>
      <c r="I15" s="19">
        <f>(24050700+2684642.88+76923885)/1000</f>
        <v>103659.22787999999</v>
      </c>
      <c r="J15" s="19">
        <v>164584.34583333333</v>
      </c>
      <c r="K15" s="39">
        <v>164584.34583333333</v>
      </c>
      <c r="L15" s="40"/>
      <c r="O15" s="31"/>
      <c r="P15" s="32"/>
    </row>
    <row r="16" spans="1:16" ht="78" x14ac:dyDescent="0.3">
      <c r="A16" s="9">
        <v>6</v>
      </c>
      <c r="B16" s="6" t="s">
        <v>35</v>
      </c>
      <c r="C16" s="30" t="s">
        <v>12</v>
      </c>
      <c r="D16" s="18" t="s">
        <v>13</v>
      </c>
      <c r="E16" s="12">
        <v>18994</v>
      </c>
      <c r="F16" s="13">
        <v>4</v>
      </c>
      <c r="G16" s="19">
        <v>184930509.31</v>
      </c>
      <c r="H16" s="19">
        <v>35220000</v>
      </c>
      <c r="I16" s="19">
        <v>618011.36368333327</v>
      </c>
      <c r="J16" s="19" t="s">
        <v>17</v>
      </c>
      <c r="K16" s="39" t="s">
        <v>18</v>
      </c>
      <c r="L16" s="40"/>
    </row>
    <row r="17" spans="1:15" ht="78" x14ac:dyDescent="0.3">
      <c r="A17" s="9">
        <v>7</v>
      </c>
      <c r="B17" s="6" t="s">
        <v>36</v>
      </c>
      <c r="C17" s="29" t="s">
        <v>8</v>
      </c>
      <c r="D17" s="14" t="s">
        <v>9</v>
      </c>
      <c r="E17" s="12">
        <v>44789</v>
      </c>
      <c r="F17" s="9">
        <v>1</v>
      </c>
      <c r="G17" s="19">
        <f>3669685173.84/1000</f>
        <v>3669685.1738400003</v>
      </c>
      <c r="H17" s="19">
        <v>10118592</v>
      </c>
      <c r="I17" s="19" t="s">
        <v>17</v>
      </c>
      <c r="J17" s="19" t="s">
        <v>17</v>
      </c>
      <c r="K17" s="39" t="s">
        <v>17</v>
      </c>
      <c r="L17" s="40"/>
    </row>
    <row r="18" spans="1:15" ht="78" x14ac:dyDescent="0.3">
      <c r="A18" s="9">
        <v>8</v>
      </c>
      <c r="B18" s="8" t="s">
        <v>37</v>
      </c>
      <c r="C18" s="29" t="s">
        <v>42</v>
      </c>
      <c r="D18" s="18" t="s">
        <v>15</v>
      </c>
      <c r="E18" s="12">
        <v>41222</v>
      </c>
      <c r="F18" s="9">
        <v>1</v>
      </c>
      <c r="G18" s="19">
        <v>168490008.69</v>
      </c>
      <c r="H18" s="19">
        <v>28500000</v>
      </c>
      <c r="I18" s="19" t="s">
        <v>17</v>
      </c>
      <c r="J18" s="19" t="s">
        <v>17</v>
      </c>
      <c r="K18" s="39" t="s">
        <v>17</v>
      </c>
      <c r="L18" s="40"/>
    </row>
    <row r="19" spans="1:15" ht="46.8" x14ac:dyDescent="0.3">
      <c r="A19" s="9">
        <v>9</v>
      </c>
      <c r="B19" s="15" t="s">
        <v>38</v>
      </c>
      <c r="C19" s="29" t="s">
        <v>39</v>
      </c>
      <c r="D19" s="9" t="s">
        <v>16</v>
      </c>
      <c r="E19" s="12">
        <v>39120</v>
      </c>
      <c r="F19" s="9">
        <v>1</v>
      </c>
      <c r="G19" s="19">
        <v>125334.446</v>
      </c>
      <c r="H19" s="19" t="s">
        <v>17</v>
      </c>
      <c r="I19" s="19">
        <v>1124.7349999999999</v>
      </c>
      <c r="J19" s="19" t="s">
        <v>17</v>
      </c>
      <c r="K19" s="39" t="s">
        <v>17</v>
      </c>
      <c r="L19" s="40"/>
      <c r="O19" s="23"/>
    </row>
  </sheetData>
  <mergeCells count="22">
    <mergeCell ref="A4:L5"/>
    <mergeCell ref="J8:J9"/>
    <mergeCell ref="I8:I9"/>
    <mergeCell ref="H8:H9"/>
    <mergeCell ref="G8:G9"/>
    <mergeCell ref="F8:F9"/>
    <mergeCell ref="E8:E9"/>
    <mergeCell ref="D8:D9"/>
    <mergeCell ref="C8:C9"/>
    <mergeCell ref="B8:B9"/>
    <mergeCell ref="A8:A9"/>
    <mergeCell ref="K8:L8"/>
    <mergeCell ref="K9:L9"/>
    <mergeCell ref="K16:L16"/>
    <mergeCell ref="K17:L17"/>
    <mergeCell ref="K18:L18"/>
    <mergeCell ref="K19:L19"/>
    <mergeCell ref="K11:L11"/>
    <mergeCell ref="K12:L12"/>
    <mergeCell ref="K13:L13"/>
    <mergeCell ref="K14:L14"/>
    <mergeCell ref="K15:L15"/>
  </mergeCells>
  <pageMargins left="0" right="0" top="0.74803149606299213" bottom="0.74803149606299213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6F90-6412-42CC-AEB4-4A0F28258673}">
  <sheetPr>
    <tabColor theme="9" tint="0.39997558519241921"/>
  </sheetPr>
  <dimension ref="A4:P19"/>
  <sheetViews>
    <sheetView zoomScale="55" zoomScaleNormal="55" workbookViewId="0">
      <pane ySplit="9" topLeftCell="A13" activePane="bottomLeft" state="frozen"/>
      <selection activeCell="H12" sqref="H12"/>
      <selection pane="bottomLeft" activeCell="B18" sqref="B18"/>
    </sheetView>
  </sheetViews>
  <sheetFormatPr defaultColWidth="9.109375" defaultRowHeight="15.6" x14ac:dyDescent="0.3"/>
  <cols>
    <col min="1" max="1" width="6.44140625" style="4" customWidth="1"/>
    <col min="2" max="2" width="31.5546875" style="1" customWidth="1"/>
    <col min="3" max="3" width="25.44140625" style="1" customWidth="1"/>
    <col min="4" max="4" width="32.44140625" style="1" bestFit="1" customWidth="1"/>
    <col min="5" max="5" width="18.88671875" style="1" customWidth="1"/>
    <col min="6" max="6" width="13.109375" style="1" customWidth="1"/>
    <col min="7" max="8" width="21.44140625" style="1" bestFit="1" customWidth="1"/>
    <col min="9" max="10" width="19" style="1" customWidth="1"/>
    <col min="11" max="11" width="18.88671875" style="1" bestFit="1" customWidth="1"/>
    <col min="12" max="12" width="16.5546875" style="1" customWidth="1"/>
    <col min="13" max="14" width="9.109375" style="1"/>
    <col min="15" max="15" width="16.6640625" style="1" bestFit="1" customWidth="1"/>
    <col min="16" max="16" width="21.44140625" style="1" bestFit="1" customWidth="1"/>
    <col min="17" max="16384" width="9.109375" style="1"/>
  </cols>
  <sheetData>
    <row r="4" spans="1:16" x14ac:dyDescent="0.3">
      <c r="A4" s="41" t="s">
        <v>41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6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8" spans="1:16" s="3" customFormat="1" ht="53.25" customHeight="1" x14ac:dyDescent="0.3">
      <c r="A8" s="43" t="s">
        <v>29</v>
      </c>
      <c r="B8" s="43" t="s">
        <v>19</v>
      </c>
      <c r="C8" s="43" t="s">
        <v>20</v>
      </c>
      <c r="D8" s="43" t="s">
        <v>21</v>
      </c>
      <c r="E8" s="43" t="s">
        <v>22</v>
      </c>
      <c r="F8" s="43" t="s">
        <v>23</v>
      </c>
      <c r="G8" s="43" t="s">
        <v>24</v>
      </c>
      <c r="H8" s="43" t="s">
        <v>25</v>
      </c>
      <c r="I8" s="43" t="s">
        <v>26</v>
      </c>
      <c r="J8" s="43" t="s">
        <v>27</v>
      </c>
      <c r="K8" s="43" t="s">
        <v>28</v>
      </c>
      <c r="L8" s="43"/>
      <c r="M8" s="2"/>
    </row>
    <row r="9" spans="1:16" s="3" customFormat="1" ht="43.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4" t="s">
        <v>40</v>
      </c>
      <c r="L9" s="45"/>
      <c r="M9" s="2"/>
    </row>
    <row r="10" spans="1:16" s="3" customFormat="1" x14ac:dyDescent="0.3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10">
        <v>6</v>
      </c>
      <c r="G10" s="7">
        <v>7</v>
      </c>
      <c r="H10" s="11">
        <v>8</v>
      </c>
      <c r="I10" s="7">
        <v>9</v>
      </c>
      <c r="J10" s="7">
        <v>10</v>
      </c>
      <c r="K10" s="7">
        <v>11</v>
      </c>
      <c r="L10" s="7">
        <v>12</v>
      </c>
    </row>
    <row r="11" spans="1:16" s="16" customFormat="1" ht="78" x14ac:dyDescent="0.3">
      <c r="A11" s="9">
        <v>1</v>
      </c>
      <c r="B11" s="5" t="s">
        <v>30</v>
      </c>
      <c r="C11" s="14" t="s">
        <v>0</v>
      </c>
      <c r="D11" s="9" t="s">
        <v>1</v>
      </c>
      <c r="E11" s="12">
        <v>24898</v>
      </c>
      <c r="F11" s="13">
        <v>6</v>
      </c>
      <c r="G11" s="19">
        <v>12798453.470000001</v>
      </c>
      <c r="H11" s="24">
        <v>213480000</v>
      </c>
      <c r="I11" s="24">
        <f>(255206757+192855190.62+11160313.92+32496719.66)/1000</f>
        <v>491718.98120000004</v>
      </c>
      <c r="J11" s="37">
        <v>541007.28399999999</v>
      </c>
      <c r="K11" s="39">
        <v>541007.28399999999</v>
      </c>
      <c r="L11" s="40"/>
    </row>
    <row r="12" spans="1:16" ht="62.4" x14ac:dyDescent="0.3">
      <c r="A12" s="9">
        <v>2</v>
      </c>
      <c r="B12" s="5" t="s">
        <v>31</v>
      </c>
      <c r="C12" s="14" t="s">
        <v>2</v>
      </c>
      <c r="D12" s="25" t="s">
        <v>3</v>
      </c>
      <c r="E12" s="12">
        <v>44888</v>
      </c>
      <c r="F12" s="13">
        <v>1</v>
      </c>
      <c r="G12" s="19">
        <f>1949031042.45/1000</f>
        <v>1949031.0424500001</v>
      </c>
      <c r="H12" s="24">
        <v>175011210</v>
      </c>
      <c r="I12" s="24">
        <f>54667.975*3</f>
        <v>164003.92499999999</v>
      </c>
      <c r="J12" s="24">
        <f>270503.642*1.3</f>
        <v>351654.73460000003</v>
      </c>
      <c r="K12" s="39">
        <v>351654.73460000003</v>
      </c>
      <c r="L12" s="40"/>
      <c r="P12" s="28"/>
    </row>
    <row r="13" spans="1:16" ht="62.4" x14ac:dyDescent="0.3">
      <c r="A13" s="9">
        <v>3</v>
      </c>
      <c r="B13" s="5" t="s">
        <v>32</v>
      </c>
      <c r="C13" s="14" t="s">
        <v>10</v>
      </c>
      <c r="D13" s="25" t="s">
        <v>11</v>
      </c>
      <c r="E13" s="12">
        <v>41694</v>
      </c>
      <c r="F13" s="13">
        <v>12</v>
      </c>
      <c r="G13" s="19">
        <v>178934863.65000001</v>
      </c>
      <c r="H13" s="24">
        <v>80478850</v>
      </c>
      <c r="I13" s="24">
        <v>897465.20172000013</v>
      </c>
      <c r="J13" s="24" t="s">
        <v>17</v>
      </c>
      <c r="K13" s="39" t="s">
        <v>17</v>
      </c>
      <c r="L13" s="40"/>
      <c r="P13" s="28"/>
    </row>
    <row r="14" spans="1:16" s="16" customFormat="1" ht="62.4" x14ac:dyDescent="0.3">
      <c r="A14" s="9">
        <v>4</v>
      </c>
      <c r="B14" s="5" t="s">
        <v>33</v>
      </c>
      <c r="C14" s="14" t="s">
        <v>4</v>
      </c>
      <c r="D14" s="9" t="s">
        <v>5</v>
      </c>
      <c r="E14" s="12">
        <v>40410</v>
      </c>
      <c r="F14" s="13">
        <v>1</v>
      </c>
      <c r="G14" s="19">
        <f>1221300548.92/1000</f>
        <v>1221300.54892</v>
      </c>
      <c r="H14" s="24">
        <v>101160000</v>
      </c>
      <c r="I14" s="24">
        <f>3321.522*3</f>
        <v>9964.5659999999989</v>
      </c>
      <c r="J14" s="19">
        <v>189352.5493999999</v>
      </c>
      <c r="K14" s="39">
        <v>189352.5493999999</v>
      </c>
      <c r="L14" s="40"/>
      <c r="O14" s="22"/>
      <c r="P14" s="22"/>
    </row>
    <row r="15" spans="1:16" s="16" customFormat="1" ht="93.6" x14ac:dyDescent="0.3">
      <c r="A15" s="9">
        <v>5</v>
      </c>
      <c r="B15" s="5" t="s">
        <v>34</v>
      </c>
      <c r="C15" s="14" t="s">
        <v>6</v>
      </c>
      <c r="D15" s="9" t="s">
        <v>7</v>
      </c>
      <c r="E15" s="12">
        <v>45121</v>
      </c>
      <c r="F15" s="13">
        <v>4</v>
      </c>
      <c r="G15" s="19">
        <f>7707738439.26/1000</f>
        <v>7707738.4392600004</v>
      </c>
      <c r="H15" s="24">
        <v>151290000</v>
      </c>
      <c r="I15" s="24">
        <f>(35024400+1904645.22+76923885)/1000</f>
        <v>113852.93021999999</v>
      </c>
      <c r="J15" s="24">
        <v>270503.64199999999</v>
      </c>
      <c r="K15" s="39">
        <v>270503.64199999999</v>
      </c>
      <c r="L15" s="40"/>
      <c r="P15" s="27"/>
    </row>
    <row r="16" spans="1:16" ht="78" x14ac:dyDescent="0.3">
      <c r="A16" s="9">
        <v>6</v>
      </c>
      <c r="B16" s="6" t="s">
        <v>35</v>
      </c>
      <c r="C16" s="17" t="s">
        <v>12</v>
      </c>
      <c r="D16" s="9" t="s">
        <v>13</v>
      </c>
      <c r="E16" s="12">
        <v>18994</v>
      </c>
      <c r="F16" s="13">
        <v>4</v>
      </c>
      <c r="G16" s="19">
        <v>184930509.31</v>
      </c>
      <c r="H16" s="24">
        <v>35220000</v>
      </c>
      <c r="I16" s="24">
        <v>448732.60086000006</v>
      </c>
      <c r="J16" s="24" t="s">
        <v>17</v>
      </c>
      <c r="K16" s="39" t="s">
        <v>17</v>
      </c>
      <c r="L16" s="40" t="s">
        <v>17</v>
      </c>
    </row>
    <row r="17" spans="1:12" ht="94.5" customHeight="1" x14ac:dyDescent="0.3">
      <c r="A17" s="9">
        <v>7</v>
      </c>
      <c r="B17" s="6" t="s">
        <v>36</v>
      </c>
      <c r="C17" s="14" t="s">
        <v>8</v>
      </c>
      <c r="D17" s="25" t="s">
        <v>9</v>
      </c>
      <c r="E17" s="12">
        <v>44789</v>
      </c>
      <c r="F17" s="9">
        <v>1</v>
      </c>
      <c r="G17" s="19">
        <f>3669685173.84/1000</f>
        <v>3669685.1738400003</v>
      </c>
      <c r="H17" s="24">
        <v>10118592</v>
      </c>
      <c r="I17" s="24" t="s">
        <v>17</v>
      </c>
      <c r="J17" s="24" t="s">
        <v>17</v>
      </c>
      <c r="K17" s="39" t="s">
        <v>17</v>
      </c>
      <c r="L17" s="40" t="s">
        <v>17</v>
      </c>
    </row>
    <row r="18" spans="1:12" ht="78" x14ac:dyDescent="0.3">
      <c r="A18" s="9">
        <v>8</v>
      </c>
      <c r="B18" s="8" t="s">
        <v>37</v>
      </c>
      <c r="C18" s="8" t="s">
        <v>14</v>
      </c>
      <c r="D18" s="9" t="s">
        <v>15</v>
      </c>
      <c r="E18" s="12">
        <v>41222</v>
      </c>
      <c r="F18" s="9">
        <v>1</v>
      </c>
      <c r="G18" s="19">
        <v>168490008.69</v>
      </c>
      <c r="H18" s="24">
        <v>28500000</v>
      </c>
      <c r="I18" s="24" t="s">
        <v>17</v>
      </c>
      <c r="J18" s="24" t="s">
        <v>17</v>
      </c>
      <c r="K18" s="39" t="s">
        <v>17</v>
      </c>
      <c r="L18" s="40" t="s">
        <v>17</v>
      </c>
    </row>
    <row r="19" spans="1:12" ht="46.8" x14ac:dyDescent="0.3">
      <c r="A19" s="9">
        <v>9</v>
      </c>
      <c r="B19" s="15" t="s">
        <v>38</v>
      </c>
      <c r="C19" s="8" t="s">
        <v>39</v>
      </c>
      <c r="D19" s="9" t="s">
        <v>16</v>
      </c>
      <c r="E19" s="12">
        <v>39120</v>
      </c>
      <c r="F19" s="9">
        <v>1</v>
      </c>
      <c r="G19" s="19">
        <v>125334.446</v>
      </c>
      <c r="H19" s="19" t="s">
        <v>17</v>
      </c>
      <c r="I19" s="19">
        <v>131.995</v>
      </c>
      <c r="J19" s="19" t="s">
        <v>17</v>
      </c>
      <c r="K19" s="39" t="s">
        <v>17</v>
      </c>
      <c r="L19" s="40" t="s">
        <v>17</v>
      </c>
    </row>
  </sheetData>
  <mergeCells count="22">
    <mergeCell ref="J8:J9"/>
    <mergeCell ref="K8:L8"/>
    <mergeCell ref="A4:L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K9:L9"/>
    <mergeCell ref="K16:L16"/>
    <mergeCell ref="K17:L17"/>
    <mergeCell ref="K18:L18"/>
    <mergeCell ref="K19:L19"/>
    <mergeCell ref="K11:L11"/>
    <mergeCell ref="K12:L12"/>
    <mergeCell ref="K13:L13"/>
    <mergeCell ref="K14:L14"/>
    <mergeCell ref="K1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15CD-6FE0-4707-B7DE-E8F5A1F297F3}">
  <sheetPr>
    <tabColor theme="5" tint="0.79998168889431442"/>
  </sheetPr>
  <dimension ref="A4:P18"/>
  <sheetViews>
    <sheetView tabSelected="1" zoomScale="55" zoomScaleNormal="55" workbookViewId="0">
      <pane ySplit="1" topLeftCell="A2" activePane="bottomLeft" state="frozen"/>
      <selection activeCell="H12" sqref="H12"/>
      <selection pane="bottomLeft" activeCell="A4" sqref="A4:L5"/>
    </sheetView>
  </sheetViews>
  <sheetFormatPr defaultColWidth="9.109375" defaultRowHeight="15.6" x14ac:dyDescent="0.3"/>
  <cols>
    <col min="1" max="1" width="6.44140625" style="4" customWidth="1"/>
    <col min="2" max="2" width="31.5546875" style="1" customWidth="1"/>
    <col min="3" max="3" width="21.88671875" style="1" customWidth="1"/>
    <col min="4" max="4" width="28.109375" style="1" bestFit="1" customWidth="1"/>
    <col min="5" max="5" width="18.88671875" style="1" customWidth="1"/>
    <col min="6" max="6" width="13.109375" style="1" customWidth="1"/>
    <col min="7" max="7" width="18.6640625" style="1" bestFit="1" customWidth="1"/>
    <col min="8" max="10" width="19" style="1" customWidth="1"/>
    <col min="11" max="11" width="16.5546875" style="1" customWidth="1"/>
    <col min="12" max="12" width="18.5546875" style="1" customWidth="1"/>
    <col min="13" max="13" width="9.109375" style="1"/>
    <col min="14" max="14" width="16.88671875" style="1" bestFit="1" customWidth="1"/>
    <col min="15" max="15" width="21.44140625" style="1" bestFit="1" customWidth="1"/>
    <col min="16" max="16" width="18.88671875" style="1" bestFit="1" customWidth="1"/>
    <col min="17" max="16384" width="9.109375" style="1"/>
  </cols>
  <sheetData>
    <row r="4" spans="1:16" x14ac:dyDescent="0.3">
      <c r="A4" s="41" t="s">
        <v>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6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8" spans="1:16" s="3" customFormat="1" ht="66" customHeight="1" x14ac:dyDescent="0.3">
      <c r="A8" s="43" t="s">
        <v>29</v>
      </c>
      <c r="B8" s="43" t="s">
        <v>19</v>
      </c>
      <c r="C8" s="43" t="s">
        <v>20</v>
      </c>
      <c r="D8" s="43" t="s">
        <v>21</v>
      </c>
      <c r="E8" s="43" t="s">
        <v>22</v>
      </c>
      <c r="F8" s="43" t="s">
        <v>23</v>
      </c>
      <c r="G8" s="43" t="s">
        <v>24</v>
      </c>
      <c r="H8" s="43" t="s">
        <v>25</v>
      </c>
      <c r="I8" s="43" t="s">
        <v>26</v>
      </c>
      <c r="J8" s="43" t="s">
        <v>27</v>
      </c>
      <c r="K8" s="43" t="s">
        <v>28</v>
      </c>
      <c r="L8" s="43"/>
      <c r="M8" s="2"/>
    </row>
    <row r="9" spans="1:16" s="3" customFormat="1" ht="66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4" t="s">
        <v>40</v>
      </c>
      <c r="L9" s="45"/>
      <c r="M9" s="2"/>
    </row>
    <row r="10" spans="1:16" s="3" customFormat="1" x14ac:dyDescent="0.3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10">
        <v>6</v>
      </c>
      <c r="G10" s="7">
        <v>7</v>
      </c>
      <c r="H10" s="11">
        <v>8</v>
      </c>
      <c r="I10" s="7">
        <v>9</v>
      </c>
      <c r="J10" s="7">
        <v>10</v>
      </c>
      <c r="K10" s="7">
        <v>11</v>
      </c>
      <c r="L10" s="7">
        <v>12</v>
      </c>
    </row>
    <row r="11" spans="1:16" s="16" customFormat="1" ht="93.6" x14ac:dyDescent="0.3">
      <c r="A11" s="9">
        <v>1</v>
      </c>
      <c r="B11" s="5" t="s">
        <v>30</v>
      </c>
      <c r="C11" s="14" t="s">
        <v>0</v>
      </c>
      <c r="D11" s="15" t="s">
        <v>1</v>
      </c>
      <c r="E11" s="12">
        <v>24898</v>
      </c>
      <c r="F11" s="9">
        <v>6</v>
      </c>
      <c r="G11" s="21">
        <v>12798453.470000001</v>
      </c>
      <c r="H11" s="21">
        <v>213480000</v>
      </c>
      <c r="I11" s="21">
        <f>(292815048.41+192855190.62+11160313.92+2455956.48)/1000</f>
        <v>499286.50943000009</v>
      </c>
      <c r="J11" s="21">
        <f>339888.892055555*2</f>
        <v>679777.78411111003</v>
      </c>
      <c r="K11" s="46">
        <v>679777.78411111003</v>
      </c>
      <c r="L11" s="47"/>
      <c r="O11" s="38"/>
    </row>
    <row r="12" spans="1:16" ht="78" x14ac:dyDescent="0.3">
      <c r="A12" s="9">
        <v>2</v>
      </c>
      <c r="B12" s="5" t="s">
        <v>31</v>
      </c>
      <c r="C12" s="14" t="s">
        <v>2</v>
      </c>
      <c r="D12" s="14" t="s">
        <v>3</v>
      </c>
      <c r="E12" s="12">
        <v>44888</v>
      </c>
      <c r="F12" s="9">
        <v>1</v>
      </c>
      <c r="G12" s="21">
        <f>1949031042.45/1000</f>
        <v>1949031.0424500001</v>
      </c>
      <c r="H12" s="21">
        <v>175011210</v>
      </c>
      <c r="I12" s="20">
        <f>54667.975*3</f>
        <v>164003.92499999999</v>
      </c>
      <c r="J12" s="21">
        <v>339888.89205555548</v>
      </c>
      <c r="K12" s="46">
        <v>339888.89205555548</v>
      </c>
      <c r="L12" s="47"/>
      <c r="O12" s="28"/>
    </row>
    <row r="13" spans="1:16" ht="93.6" x14ac:dyDescent="0.3">
      <c r="A13" s="9">
        <v>3</v>
      </c>
      <c r="B13" s="5" t="s">
        <v>43</v>
      </c>
      <c r="C13" s="14" t="s">
        <v>10</v>
      </c>
      <c r="D13" s="14" t="s">
        <v>11</v>
      </c>
      <c r="E13" s="12">
        <v>41694</v>
      </c>
      <c r="F13" s="9">
        <v>12</v>
      </c>
      <c r="G13" s="21">
        <v>178934863.65000001</v>
      </c>
      <c r="H13" s="21">
        <v>80478850</v>
      </c>
      <c r="I13" s="21">
        <v>769593.05742666649</v>
      </c>
      <c r="J13" s="21" t="s">
        <v>17</v>
      </c>
      <c r="K13" s="46" t="s">
        <v>17</v>
      </c>
      <c r="L13" s="47"/>
      <c r="O13" s="28"/>
    </row>
    <row r="14" spans="1:16" s="16" customFormat="1" ht="78" x14ac:dyDescent="0.3">
      <c r="A14" s="9">
        <v>4</v>
      </c>
      <c r="B14" s="5" t="s">
        <v>33</v>
      </c>
      <c r="C14" s="14" t="s">
        <v>4</v>
      </c>
      <c r="D14" s="15" t="s">
        <v>5</v>
      </c>
      <c r="E14" s="12">
        <v>40410</v>
      </c>
      <c r="F14" s="9">
        <v>1</v>
      </c>
      <c r="G14" s="21">
        <f>1221300548.92/1000</f>
        <v>1221300.54892</v>
      </c>
      <c r="H14" s="21">
        <v>101160000</v>
      </c>
      <c r="I14" s="20">
        <f>3321.522*3</f>
        <v>9964.5659999999989</v>
      </c>
      <c r="J14" s="21">
        <v>268333.33583333326</v>
      </c>
      <c r="K14" s="46">
        <v>268333.33583333326</v>
      </c>
      <c r="L14" s="47"/>
      <c r="N14" s="22"/>
      <c r="O14" s="22"/>
    </row>
    <row r="15" spans="1:16" s="16" customFormat="1" ht="109.2" x14ac:dyDescent="0.3">
      <c r="A15" s="9">
        <v>5</v>
      </c>
      <c r="B15" s="5" t="s">
        <v>34</v>
      </c>
      <c r="C15" s="14" t="s">
        <v>6</v>
      </c>
      <c r="D15" s="15" t="s">
        <v>7</v>
      </c>
      <c r="E15" s="12">
        <v>45121</v>
      </c>
      <c r="F15" s="9">
        <v>4</v>
      </c>
      <c r="G15" s="21">
        <f>7707738439.26/1000</f>
        <v>7707738.4392600004</v>
      </c>
      <c r="H15" s="21">
        <v>151290000</v>
      </c>
      <c r="I15" s="21">
        <f>(57697856.86+1904645.22+76923885)/1000</f>
        <v>136526.38707999999</v>
      </c>
      <c r="J15" s="21">
        <v>322000.00299999991</v>
      </c>
      <c r="K15" s="46">
        <v>322000.00299999991</v>
      </c>
      <c r="L15" s="47"/>
      <c r="N15" s="22"/>
      <c r="O15" s="22"/>
      <c r="P15" s="22"/>
    </row>
    <row r="16" spans="1:16" ht="93.6" x14ac:dyDescent="0.3">
      <c r="A16" s="9">
        <v>6</v>
      </c>
      <c r="B16" s="6" t="s">
        <v>35</v>
      </c>
      <c r="C16" s="17" t="s">
        <v>12</v>
      </c>
      <c r="D16" s="18" t="s">
        <v>13</v>
      </c>
      <c r="E16" s="12">
        <v>18994</v>
      </c>
      <c r="F16" s="9">
        <v>4</v>
      </c>
      <c r="G16" s="21">
        <v>184930509.31</v>
      </c>
      <c r="H16" s="21">
        <v>35220000</v>
      </c>
      <c r="I16" s="21">
        <v>384796.52871333325</v>
      </c>
      <c r="J16" s="21" t="s">
        <v>17</v>
      </c>
      <c r="K16" s="46" t="s">
        <v>17</v>
      </c>
      <c r="L16" s="47" t="s">
        <v>17</v>
      </c>
      <c r="N16" s="23"/>
      <c r="O16" s="23"/>
      <c r="P16" s="23"/>
    </row>
    <row r="17" spans="1:12" ht="93.6" x14ac:dyDescent="0.3">
      <c r="A17" s="9">
        <v>7</v>
      </c>
      <c r="B17" s="6" t="s">
        <v>44</v>
      </c>
      <c r="C17" s="14" t="s">
        <v>8</v>
      </c>
      <c r="D17" s="14" t="s">
        <v>9</v>
      </c>
      <c r="E17" s="12">
        <v>44789</v>
      </c>
      <c r="F17" s="9">
        <v>1</v>
      </c>
      <c r="G17" s="21">
        <f>3669685173.84/1000</f>
        <v>3669685.1738400003</v>
      </c>
      <c r="H17" s="21">
        <v>10118592</v>
      </c>
      <c r="I17" s="21" t="s">
        <v>17</v>
      </c>
      <c r="J17" s="21" t="s">
        <v>17</v>
      </c>
      <c r="K17" s="46" t="s">
        <v>17</v>
      </c>
      <c r="L17" s="47" t="s">
        <v>17</v>
      </c>
    </row>
    <row r="18" spans="1:12" ht="93.6" x14ac:dyDescent="0.3">
      <c r="A18" s="9">
        <v>8</v>
      </c>
      <c r="B18" s="8" t="s">
        <v>37</v>
      </c>
      <c r="C18" s="8" t="s">
        <v>14</v>
      </c>
      <c r="D18" s="18" t="s">
        <v>15</v>
      </c>
      <c r="E18" s="12">
        <v>41222</v>
      </c>
      <c r="F18" s="9">
        <v>1</v>
      </c>
      <c r="G18" s="26">
        <v>168490008.69</v>
      </c>
      <c r="H18" s="26">
        <v>28500000</v>
      </c>
      <c r="I18" s="26" t="s">
        <v>17</v>
      </c>
      <c r="J18" s="26" t="s">
        <v>17</v>
      </c>
      <c r="K18" s="46" t="s">
        <v>17</v>
      </c>
      <c r="L18" s="47" t="s">
        <v>17</v>
      </c>
    </row>
  </sheetData>
  <mergeCells count="21">
    <mergeCell ref="J8:J9"/>
    <mergeCell ref="K8:L8"/>
    <mergeCell ref="A4:L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K9:L9"/>
    <mergeCell ref="K16:L16"/>
    <mergeCell ref="K17:L17"/>
    <mergeCell ref="K18:L18"/>
    <mergeCell ref="K11:L11"/>
    <mergeCell ref="K12:L12"/>
    <mergeCell ref="K13:L13"/>
    <mergeCell ref="K14:L14"/>
    <mergeCell ref="K15:L15"/>
  </mergeCells>
  <printOptions horizontalCentered="1"/>
  <pageMargins left="0" right="0" top="0" bottom="0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 2024</vt:lpstr>
      <vt:lpstr>2 квартал 2024</vt:lpstr>
      <vt:lpstr>3 квартал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Bakhtiyor Kh. Saparov</dc:creator>
  <cp:lastModifiedBy>Jamoliddin Y. Khamdamov</cp:lastModifiedBy>
  <cp:lastPrinted>2024-10-09T07:22:48Z</cp:lastPrinted>
  <dcterms:created xsi:type="dcterms:W3CDTF">2015-06-05T18:19:34Z</dcterms:created>
  <dcterms:modified xsi:type="dcterms:W3CDTF">2024-10-10T12:23:34Z</dcterms:modified>
</cp:coreProperties>
</file>